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8800" windowHeight="12435"/>
  </bookViews>
  <sheets>
    <sheet name="Matriz de Fiscalização" sheetId="1" r:id="rId1"/>
    <sheet name="Plan2" sheetId="2" r:id="rId2"/>
  </sheets>
  <definedNames>
    <definedName name="_xlnm._FilterDatabase" localSheetId="0" hidden="1">'Matriz de Fiscalização'!$A$14:$K$209</definedName>
    <definedName name="_xlnm.Print_Area" localSheetId="0">'Matriz de Fiscalização'!$A$4:$J$214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0" i="1" l="1"/>
  <c r="E170" i="1" s="1"/>
  <c r="C169" i="1"/>
  <c r="E169" i="1" s="1"/>
  <c r="I169" i="1" s="1"/>
  <c r="C168" i="1"/>
  <c r="E168" i="1" s="1"/>
  <c r="H168" i="1" s="1"/>
  <c r="C167" i="1"/>
  <c r="E167" i="1" s="1"/>
  <c r="C166" i="1"/>
  <c r="E166" i="1" s="1"/>
  <c r="H166" i="1" s="1"/>
  <c r="C165" i="1"/>
  <c r="E165" i="1" s="1"/>
  <c r="H165" i="1" s="1"/>
  <c r="C164" i="1"/>
  <c r="E164" i="1" s="1"/>
  <c r="H164" i="1" s="1"/>
  <c r="C163" i="1"/>
  <c r="E163" i="1" s="1"/>
  <c r="C162" i="1"/>
  <c r="E162" i="1" s="1"/>
  <c r="C161" i="1"/>
  <c r="E161" i="1" s="1"/>
  <c r="C96" i="1"/>
  <c r="C95" i="1"/>
  <c r="C94" i="1"/>
  <c r="C93" i="1"/>
  <c r="C88" i="1"/>
  <c r="C87" i="1"/>
  <c r="C51" i="1"/>
  <c r="C50" i="1"/>
  <c r="C36" i="1"/>
  <c r="C35" i="1"/>
  <c r="C28" i="1"/>
  <c r="C27" i="1"/>
  <c r="C26" i="1"/>
  <c r="C25" i="1"/>
  <c r="C24" i="1"/>
  <c r="C23" i="1"/>
  <c r="C17" i="1"/>
  <c r="C22" i="1"/>
  <c r="I207" i="1"/>
  <c r="I206" i="1"/>
  <c r="I205" i="1"/>
  <c r="I204" i="1"/>
  <c r="I203" i="1"/>
  <c r="I202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2" i="1"/>
  <c r="I181" i="1"/>
  <c r="I180" i="1"/>
  <c r="I179" i="1"/>
  <c r="I173" i="1"/>
  <c r="I174" i="1" s="1"/>
  <c r="H207" i="1"/>
  <c r="H206" i="1"/>
  <c r="H205" i="1"/>
  <c r="H204" i="1"/>
  <c r="H203" i="1"/>
  <c r="H202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2" i="1"/>
  <c r="H181" i="1"/>
  <c r="H180" i="1"/>
  <c r="H179" i="1"/>
  <c r="H173" i="1"/>
  <c r="H174" i="1" s="1"/>
  <c r="H155" i="1"/>
  <c r="H154" i="1"/>
  <c r="H153" i="1"/>
  <c r="H152" i="1"/>
  <c r="H149" i="1"/>
  <c r="H148" i="1"/>
  <c r="H147" i="1"/>
  <c r="H146" i="1"/>
  <c r="H143" i="1"/>
  <c r="H142" i="1"/>
  <c r="H141" i="1"/>
  <c r="H140" i="1"/>
  <c r="H139" i="1"/>
  <c r="H138" i="1"/>
  <c r="H137" i="1"/>
  <c r="H131" i="1"/>
  <c r="H130" i="1"/>
  <c r="H129" i="1"/>
  <c r="H125" i="1"/>
  <c r="H124" i="1"/>
  <c r="H123" i="1"/>
  <c r="H122" i="1"/>
  <c r="H121" i="1"/>
  <c r="H120" i="1"/>
  <c r="H117" i="1"/>
  <c r="H116" i="1"/>
  <c r="H115" i="1"/>
  <c r="H114" i="1"/>
  <c r="H113" i="1"/>
  <c r="H112" i="1"/>
  <c r="H111" i="1"/>
  <c r="H108" i="1"/>
  <c r="H107" i="1"/>
  <c r="H106" i="1"/>
  <c r="H105" i="1"/>
  <c r="H104" i="1"/>
  <c r="H100" i="1"/>
  <c r="H99" i="1"/>
  <c r="H96" i="1"/>
  <c r="H95" i="1"/>
  <c r="H94" i="1"/>
  <c r="H93" i="1"/>
  <c r="H90" i="1"/>
  <c r="H89" i="1"/>
  <c r="H88" i="1"/>
  <c r="H87" i="1"/>
  <c r="H86" i="1"/>
  <c r="H85" i="1"/>
  <c r="H84" i="1"/>
  <c r="H83" i="1"/>
  <c r="H82" i="1"/>
  <c r="H81" i="1"/>
  <c r="H77" i="1"/>
  <c r="H76" i="1"/>
  <c r="H75" i="1"/>
  <c r="H74" i="1"/>
  <c r="H73" i="1"/>
  <c r="H72" i="1"/>
  <c r="H71" i="1"/>
  <c r="H70" i="1"/>
  <c r="H69" i="1"/>
  <c r="H66" i="1"/>
  <c r="H65" i="1"/>
  <c r="H64" i="1"/>
  <c r="H63" i="1"/>
  <c r="H62" i="1"/>
  <c r="H61" i="1"/>
  <c r="H60" i="1"/>
  <c r="H57" i="1"/>
  <c r="H56" i="1"/>
  <c r="H55" i="1"/>
  <c r="H53" i="1"/>
  <c r="H52" i="1"/>
  <c r="H51" i="1"/>
  <c r="H50" i="1"/>
  <c r="H49" i="1"/>
  <c r="H48" i="1"/>
  <c r="H47" i="1"/>
  <c r="H46" i="1"/>
  <c r="H45" i="1"/>
  <c r="H42" i="1"/>
  <c r="H41" i="1"/>
  <c r="H40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H17" i="1"/>
  <c r="H16" i="1"/>
  <c r="H22" i="1"/>
  <c r="I155" i="1"/>
  <c r="I154" i="1"/>
  <c r="I153" i="1"/>
  <c r="I152" i="1"/>
  <c r="I149" i="1"/>
  <c r="I148" i="1"/>
  <c r="I147" i="1"/>
  <c r="I146" i="1"/>
  <c r="I143" i="1"/>
  <c r="I142" i="1"/>
  <c r="I141" i="1"/>
  <c r="I140" i="1"/>
  <c r="I139" i="1"/>
  <c r="I138" i="1"/>
  <c r="I137" i="1"/>
  <c r="I131" i="1"/>
  <c r="I130" i="1"/>
  <c r="I129" i="1"/>
  <c r="I125" i="1"/>
  <c r="I124" i="1"/>
  <c r="I123" i="1"/>
  <c r="I122" i="1"/>
  <c r="I121" i="1"/>
  <c r="I120" i="1"/>
  <c r="I117" i="1"/>
  <c r="I116" i="1"/>
  <c r="I115" i="1"/>
  <c r="I114" i="1"/>
  <c r="I113" i="1"/>
  <c r="I112" i="1"/>
  <c r="I111" i="1"/>
  <c r="I108" i="1"/>
  <c r="I107" i="1"/>
  <c r="I106" i="1"/>
  <c r="I105" i="1"/>
  <c r="I104" i="1"/>
  <c r="I100" i="1"/>
  <c r="I99" i="1"/>
  <c r="I96" i="1"/>
  <c r="I95" i="1"/>
  <c r="I94" i="1"/>
  <c r="I93" i="1"/>
  <c r="I90" i="1"/>
  <c r="I89" i="1"/>
  <c r="I88" i="1"/>
  <c r="I87" i="1"/>
  <c r="I86" i="1"/>
  <c r="I85" i="1"/>
  <c r="I84" i="1"/>
  <c r="I83" i="1"/>
  <c r="I82" i="1"/>
  <c r="I81" i="1"/>
  <c r="I77" i="1"/>
  <c r="I76" i="1"/>
  <c r="I75" i="1"/>
  <c r="I74" i="1"/>
  <c r="I73" i="1"/>
  <c r="I72" i="1"/>
  <c r="I71" i="1"/>
  <c r="I70" i="1"/>
  <c r="I69" i="1"/>
  <c r="I66" i="1"/>
  <c r="I65" i="1"/>
  <c r="I64" i="1"/>
  <c r="I63" i="1"/>
  <c r="I62" i="1"/>
  <c r="I61" i="1"/>
  <c r="I60" i="1"/>
  <c r="I57" i="1"/>
  <c r="I56" i="1"/>
  <c r="I55" i="1"/>
  <c r="I53" i="1"/>
  <c r="I52" i="1"/>
  <c r="I51" i="1"/>
  <c r="I50" i="1"/>
  <c r="I49" i="1"/>
  <c r="I48" i="1"/>
  <c r="I47" i="1"/>
  <c r="I46" i="1"/>
  <c r="I45" i="1"/>
  <c r="I42" i="1"/>
  <c r="I41" i="1"/>
  <c r="I40" i="1"/>
  <c r="I38" i="1"/>
  <c r="I37" i="1"/>
  <c r="I36" i="1"/>
  <c r="I35" i="1"/>
  <c r="I34" i="1"/>
  <c r="I33" i="1"/>
  <c r="I32" i="1"/>
  <c r="I29" i="1"/>
  <c r="I28" i="1"/>
  <c r="I27" i="1"/>
  <c r="I26" i="1"/>
  <c r="I25" i="1"/>
  <c r="I24" i="1"/>
  <c r="I23" i="1"/>
  <c r="I17" i="1"/>
  <c r="I16" i="1"/>
  <c r="I22" i="1"/>
  <c r="E208" i="1"/>
  <c r="E144" i="1"/>
  <c r="E183" i="1"/>
  <c r="E184" i="1" s="1"/>
  <c r="E174" i="1"/>
  <c r="J172" i="1"/>
  <c r="E30" i="1"/>
  <c r="E58" i="1"/>
  <c r="E132" i="1"/>
  <c r="J128" i="1"/>
  <c r="E126" i="1"/>
  <c r="J119" i="1"/>
  <c r="E118" i="1"/>
  <c r="J110" i="1"/>
  <c r="E109" i="1"/>
  <c r="E67" i="1"/>
  <c r="E78" i="1"/>
  <c r="J68" i="1"/>
  <c r="E39" i="1"/>
  <c r="E43" i="1" s="1"/>
  <c r="I183" i="1" l="1"/>
  <c r="H144" i="1"/>
  <c r="I166" i="1"/>
  <c r="H162" i="1"/>
  <c r="I162" i="1"/>
  <c r="I163" i="1"/>
  <c r="H163" i="1"/>
  <c r="H170" i="1"/>
  <c r="I170" i="1"/>
  <c r="H167" i="1"/>
  <c r="I167" i="1"/>
  <c r="I164" i="1"/>
  <c r="I168" i="1"/>
  <c r="E171" i="1"/>
  <c r="E175" i="1" s="1"/>
  <c r="H161" i="1"/>
  <c r="I161" i="1"/>
  <c r="J165" i="1" s="1"/>
  <c r="H169" i="1"/>
  <c r="I165" i="1"/>
  <c r="I144" i="1"/>
  <c r="H183" i="1"/>
  <c r="I208" i="1"/>
  <c r="H208" i="1"/>
  <c r="H126" i="1"/>
  <c r="I126" i="1"/>
  <c r="J201" i="1" l="1"/>
  <c r="J80" i="1"/>
  <c r="J21" i="1"/>
  <c r="J103" i="1"/>
  <c r="H132" i="1" l="1"/>
  <c r="I132" i="1"/>
  <c r="I109" i="1"/>
  <c r="H109" i="1"/>
  <c r="H118" i="1"/>
  <c r="I118" i="1"/>
  <c r="J187" i="1" l="1"/>
  <c r="J186" i="1"/>
  <c r="J185" i="1"/>
  <c r="J178" i="1"/>
  <c r="J177" i="1"/>
  <c r="J176" i="1"/>
  <c r="H171" i="1"/>
  <c r="H175" i="1" s="1"/>
  <c r="J160" i="1"/>
  <c r="J159" i="1"/>
  <c r="J158" i="1"/>
  <c r="J151" i="1"/>
  <c r="J145" i="1"/>
  <c r="J136" i="1"/>
  <c r="J135" i="1"/>
  <c r="J134" i="1"/>
  <c r="J98" i="1"/>
  <c r="J92" i="1"/>
  <c r="J83" i="1"/>
  <c r="J79" i="1"/>
  <c r="J62" i="1"/>
  <c r="J59" i="1"/>
  <c r="J44" i="1"/>
  <c r="J31" i="1"/>
  <c r="J20" i="1"/>
  <c r="J87" i="1" l="1"/>
  <c r="J155" i="1"/>
  <c r="J198" i="1"/>
  <c r="J203" i="1"/>
  <c r="J108" i="1"/>
  <c r="J154" i="1"/>
  <c r="J197" i="1"/>
  <c r="J202" i="1"/>
  <c r="J107" i="1"/>
  <c r="J153" i="1"/>
  <c r="J196" i="1"/>
  <c r="J207" i="1"/>
  <c r="J199" i="1"/>
  <c r="J106" i="1"/>
  <c r="J152" i="1"/>
  <c r="J195" i="1"/>
  <c r="J129" i="1"/>
  <c r="J114" i="1"/>
  <c r="J173" i="1"/>
  <c r="J174" i="1" s="1"/>
  <c r="J194" i="1"/>
  <c r="J204" i="1"/>
  <c r="J131" i="1"/>
  <c r="J182" i="1"/>
  <c r="J206" i="1"/>
  <c r="J29" i="1"/>
  <c r="J130" i="1"/>
  <c r="J200" i="1"/>
  <c r="J205" i="1"/>
  <c r="J17" i="1"/>
  <c r="J22" i="1"/>
  <c r="J96" i="1"/>
  <c r="J105" i="1"/>
  <c r="J111" i="1"/>
  <c r="J170" i="1"/>
  <c r="J191" i="1"/>
  <c r="J36" i="1"/>
  <c r="J95" i="1"/>
  <c r="J104" i="1"/>
  <c r="J125" i="1"/>
  <c r="J169" i="1"/>
  <c r="J161" i="1"/>
  <c r="J190" i="1"/>
  <c r="J28" i="1"/>
  <c r="J35" i="1"/>
  <c r="J94" i="1"/>
  <c r="J117" i="1"/>
  <c r="J124" i="1"/>
  <c r="J149" i="1"/>
  <c r="J168" i="1"/>
  <c r="J189" i="1"/>
  <c r="J112" i="1"/>
  <c r="J27" i="1"/>
  <c r="J51" i="1"/>
  <c r="J93" i="1"/>
  <c r="J116" i="1"/>
  <c r="J123" i="1"/>
  <c r="J147" i="1"/>
  <c r="J167" i="1"/>
  <c r="J188" i="1"/>
  <c r="J162" i="1"/>
  <c r="J26" i="1"/>
  <c r="J50" i="1"/>
  <c r="J100" i="1"/>
  <c r="J115" i="1"/>
  <c r="J122" i="1"/>
  <c r="J166" i="1"/>
  <c r="J181" i="1"/>
  <c r="J192" i="1"/>
  <c r="J25" i="1"/>
  <c r="J121" i="1"/>
  <c r="J164" i="1"/>
  <c r="J180" i="1"/>
  <c r="J24" i="1"/>
  <c r="J88" i="1"/>
  <c r="J113" i="1"/>
  <c r="J120" i="1"/>
  <c r="J163" i="1"/>
  <c r="J179" i="1"/>
  <c r="J193" i="1"/>
  <c r="J23" i="1"/>
  <c r="J52" i="1"/>
  <c r="J66" i="1"/>
  <c r="J76" i="1"/>
  <c r="J90" i="1"/>
  <c r="J82" i="1"/>
  <c r="J140" i="1"/>
  <c r="J45" i="1"/>
  <c r="J16" i="1"/>
  <c r="J34" i="1"/>
  <c r="J65" i="1"/>
  <c r="J75" i="1"/>
  <c r="J89" i="1"/>
  <c r="J81" i="1"/>
  <c r="J139" i="1"/>
  <c r="J42" i="1"/>
  <c r="J33" i="1"/>
  <c r="J64" i="1"/>
  <c r="J74" i="1"/>
  <c r="J138" i="1"/>
  <c r="J41" i="1"/>
  <c r="J32" i="1"/>
  <c r="J49" i="1"/>
  <c r="J63" i="1"/>
  <c r="J73" i="1"/>
  <c r="J137" i="1"/>
  <c r="J77" i="1"/>
  <c r="J141" i="1"/>
  <c r="J40" i="1"/>
  <c r="J57" i="1"/>
  <c r="J48" i="1"/>
  <c r="J72" i="1"/>
  <c r="J86" i="1"/>
  <c r="J38" i="1"/>
  <c r="J56" i="1"/>
  <c r="J47" i="1"/>
  <c r="J61" i="1"/>
  <c r="J71" i="1"/>
  <c r="J85" i="1"/>
  <c r="J143" i="1"/>
  <c r="J148" i="1"/>
  <c r="J69" i="1"/>
  <c r="J146" i="1"/>
  <c r="J37" i="1"/>
  <c r="J55" i="1"/>
  <c r="J46" i="1"/>
  <c r="J60" i="1"/>
  <c r="J70" i="1"/>
  <c r="J84" i="1"/>
  <c r="J142" i="1"/>
  <c r="J53" i="1"/>
  <c r="J99" i="1"/>
  <c r="I171" i="1"/>
  <c r="I175" i="1" s="1"/>
  <c r="H58" i="1"/>
  <c r="I43" i="1"/>
  <c r="I30" i="1"/>
  <c r="I58" i="1"/>
  <c r="H30" i="1"/>
  <c r="H43" i="1"/>
  <c r="I67" i="1"/>
  <c r="H78" i="1"/>
  <c r="I78" i="1"/>
  <c r="H67" i="1"/>
  <c r="I209" i="1"/>
  <c r="I18" i="1"/>
  <c r="H184" i="1"/>
  <c r="H97" i="1"/>
  <c r="I97" i="1"/>
  <c r="I150" i="1"/>
  <c r="I91" i="1"/>
  <c r="H101" i="1"/>
  <c r="H156" i="1"/>
  <c r="H18" i="1"/>
  <c r="I101" i="1"/>
  <c r="I156" i="1"/>
  <c r="I184" i="1"/>
  <c r="H150" i="1"/>
  <c r="H91" i="1"/>
  <c r="J208" i="1" l="1"/>
  <c r="J209" i="1" s="1"/>
  <c r="J183" i="1"/>
  <c r="J184" i="1" s="1"/>
  <c r="J144" i="1"/>
  <c r="J171" i="1"/>
  <c r="J175" i="1" s="1"/>
  <c r="I133" i="1"/>
  <c r="H133" i="1"/>
  <c r="J30" i="1"/>
  <c r="J43" i="1"/>
  <c r="J58" i="1"/>
  <c r="J132" i="1"/>
  <c r="J126" i="1"/>
  <c r="J118" i="1"/>
  <c r="J109" i="1"/>
  <c r="J67" i="1"/>
  <c r="J78" i="1"/>
  <c r="J213" i="1"/>
  <c r="J214" i="1"/>
  <c r="J212" i="1"/>
  <c r="J97" i="1"/>
  <c r="J101" i="1"/>
  <c r="J91" i="1"/>
  <c r="J156" i="1"/>
  <c r="J150" i="1"/>
  <c r="H157" i="1"/>
  <c r="J18" i="1"/>
  <c r="I157" i="1"/>
  <c r="V17" i="1"/>
  <c r="V16" i="1"/>
  <c r="V15" i="1"/>
  <c r="J133" i="1" l="1"/>
  <c r="H213" i="1"/>
  <c r="J157" i="1"/>
  <c r="E18" i="1"/>
  <c r="D214" i="1" l="1"/>
  <c r="F214" i="1" s="1"/>
  <c r="E156" i="1"/>
  <c r="E101" i="1"/>
  <c r="E97" i="1"/>
  <c r="E91" i="1"/>
  <c r="E133" i="1" l="1"/>
  <c r="E209" i="1"/>
  <c r="E150" i="1"/>
  <c r="E157" i="1" l="1"/>
  <c r="E213" i="1" l="1"/>
  <c r="H209" i="1"/>
  <c r="F213" i="1" s="1"/>
</calcChain>
</file>

<file path=xl/sharedStrings.xml><?xml version="1.0" encoding="utf-8"?>
<sst xmlns="http://schemas.openxmlformats.org/spreadsheetml/2006/main" count="711" uniqueCount="421">
  <si>
    <t>TRANSPARÊNCIA ATIVA</t>
  </si>
  <si>
    <t>PERÍODO DE AVALIAÇÃO:</t>
  </si>
  <si>
    <t>PROCESSO:</t>
  </si>
  <si>
    <t>ITEM</t>
  </si>
  <si>
    <t>CRITÉRIO</t>
  </si>
  <si>
    <t>FUNDAMENTO</t>
  </si>
  <si>
    <t>1.1</t>
  </si>
  <si>
    <t>1.</t>
  </si>
  <si>
    <t>2.</t>
  </si>
  <si>
    <t>2.1</t>
  </si>
  <si>
    <t>4.</t>
  </si>
  <si>
    <t>RECEITA</t>
  </si>
  <si>
    <t>4.1</t>
  </si>
  <si>
    <t>4.2</t>
  </si>
  <si>
    <t>4.3</t>
  </si>
  <si>
    <t>5.</t>
  </si>
  <si>
    <t>DESPESA</t>
  </si>
  <si>
    <t>5.1</t>
  </si>
  <si>
    <t>5.2</t>
  </si>
  <si>
    <t>5.3</t>
  </si>
  <si>
    <t>5.4</t>
  </si>
  <si>
    <t>5.5</t>
  </si>
  <si>
    <t>5.6</t>
  </si>
  <si>
    <t>6.</t>
  </si>
  <si>
    <t>RECURSOS HUMANOS</t>
  </si>
  <si>
    <t>6.1</t>
  </si>
  <si>
    <t>6.2</t>
  </si>
  <si>
    <t>6.3</t>
  </si>
  <si>
    <t>6.4</t>
  </si>
  <si>
    <t>7.</t>
  </si>
  <si>
    <t>7.1</t>
  </si>
  <si>
    <t>7.2</t>
  </si>
  <si>
    <t>7.3</t>
  </si>
  <si>
    <t>7.4</t>
  </si>
  <si>
    <t>7.5</t>
  </si>
  <si>
    <t>7.6</t>
  </si>
  <si>
    <t>7.7</t>
  </si>
  <si>
    <t>TRANSPARÊNCIA PASSIVA</t>
  </si>
  <si>
    <t>9.</t>
  </si>
  <si>
    <t>9.1</t>
  </si>
  <si>
    <t>10.</t>
  </si>
  <si>
    <t>10.1</t>
  </si>
  <si>
    <t>10.2</t>
  </si>
  <si>
    <t>11.</t>
  </si>
  <si>
    <t>11.1</t>
  </si>
  <si>
    <t>11.2</t>
  </si>
  <si>
    <t>11.3</t>
  </si>
  <si>
    <t>11.4</t>
  </si>
  <si>
    <t>12.</t>
  </si>
  <si>
    <t>12.1</t>
  </si>
  <si>
    <t>12.2</t>
  </si>
  <si>
    <t>13.</t>
  </si>
  <si>
    <t>13.1</t>
  </si>
  <si>
    <t>13.2</t>
  </si>
  <si>
    <t>14.</t>
  </si>
  <si>
    <t>ACESSIBILIDADE</t>
  </si>
  <si>
    <t>15.</t>
  </si>
  <si>
    <t>16.</t>
  </si>
  <si>
    <t>16.1</t>
  </si>
  <si>
    <t>16.2</t>
  </si>
  <si>
    <t>16.3</t>
  </si>
  <si>
    <t>15.1</t>
  </si>
  <si>
    <t>15.2</t>
  </si>
  <si>
    <t>14.1</t>
  </si>
  <si>
    <t>14.2</t>
  </si>
  <si>
    <t>11.5</t>
  </si>
  <si>
    <t>PONTUAÇÃO FINAL</t>
  </si>
  <si>
    <t>RÓTULOS</t>
  </si>
  <si>
    <t>[endereço do sítio]</t>
  </si>
  <si>
    <t>[período de averiguação]</t>
  </si>
  <si>
    <t>5.7</t>
  </si>
  <si>
    <t>1.2</t>
  </si>
  <si>
    <t>6.5</t>
  </si>
  <si>
    <t>6.6</t>
  </si>
  <si>
    <t>4.4</t>
  </si>
  <si>
    <t>7.8</t>
  </si>
  <si>
    <t>2.2</t>
  </si>
  <si>
    <t>4.5</t>
  </si>
  <si>
    <t>17.</t>
  </si>
  <si>
    <t>17.1</t>
  </si>
  <si>
    <t>13.3</t>
  </si>
  <si>
    <t>17.2</t>
  </si>
  <si>
    <t>17.3</t>
  </si>
  <si>
    <t>18.1</t>
  </si>
  <si>
    <t>19.1</t>
  </si>
  <si>
    <t>20.1</t>
  </si>
  <si>
    <t>20.2</t>
  </si>
  <si>
    <t>20.3</t>
  </si>
  <si>
    <t>12.3</t>
  </si>
  <si>
    <t>12.4</t>
  </si>
  <si>
    <t>12.5</t>
  </si>
  <si>
    <t>7.9</t>
  </si>
  <si>
    <t>ATENDE?</t>
  </si>
  <si>
    <t>ENDEREÇO DO SÍTIO OFICIAL:</t>
  </si>
  <si>
    <t>RESPONSÁVEL:</t>
  </si>
  <si>
    <t>[nome do agente responsável]</t>
  </si>
  <si>
    <t>[número do processo no TCE]</t>
  </si>
  <si>
    <t>NÍVEL:</t>
  </si>
  <si>
    <t>Obrigatória</t>
  </si>
  <si>
    <t>Recomendada</t>
  </si>
  <si>
    <t>UPTIME</t>
  </si>
  <si>
    <t>DOWNTIME</t>
  </si>
  <si>
    <t>DOWNTIME POR ANO</t>
  </si>
  <si>
    <t>DOWNTIME POR SEMANA</t>
  </si>
  <si>
    <t>18,25 dias</t>
  </si>
  <si>
    <t>8 horas, 24 minutos</t>
  </si>
  <si>
    <t>7,3 dias</t>
  </si>
  <si>
    <t>3 horas, 22 minutos</t>
  </si>
  <si>
    <t>3,65 dias</t>
  </si>
  <si>
    <t>1 hora, 41 minutos</t>
  </si>
  <si>
    <t>99.9%</t>
  </si>
  <si>
    <t>0.1%</t>
  </si>
  <si>
    <t>8 horas, 45 minutos</t>
  </si>
  <si>
    <t>10 minutos, 5 segundos</t>
  </si>
  <si>
    <t>99.99%</t>
  </si>
  <si>
    <t>0.01%</t>
  </si>
  <si>
    <t>52,5 minutos</t>
  </si>
  <si>
    <t>1 minuto</t>
  </si>
  <si>
    <t>0.001%</t>
  </si>
  <si>
    <t>5,25 minutos</t>
  </si>
  <si>
    <t>6 segundos</t>
  </si>
  <si>
    <t>0.0001%</t>
  </si>
  <si>
    <t>31,5 segundos</t>
  </si>
  <si>
    <t>0,6 segundos</t>
  </si>
  <si>
    <t>Medidas convencionais de disponibilidade</t>
  </si>
  <si>
    <t>FONTE: PEREIRA FILHO, N. A. Linux, Clusters e Alta Disponibilidade [Dissertação de Mestrado]. São Paulo: Instituto de Matemática e Estatística da Universidade de São Paulo (USP), 2002. Disponível na Internet. &lt;http://www.ime.usp.br/~nelio/publications/linuxha/html/&gt; Acesso em: 06 set. 2013;
SAUVÉ, J. P. Projeto de redes de computadores [notas para aulas da disciplina de Redes de Computadores do curso de Ciência da Computação]. Campina Grande (PB): Departamento de Sistemas e Computação da Universidade Federal de Campina Grande, 2001, p. 7. Disponível na Internet. &lt;http://www.dsc.ufcg.edu.br/~jacques/cursos/pr/projeto%20de%20redes.pdf&gt; Acesso em: 06 set. 2013.</t>
  </si>
  <si>
    <t>95%</t>
  </si>
  <si>
    <t>98%</t>
  </si>
  <si>
    <t>99%</t>
  </si>
  <si>
    <t>99.999%</t>
  </si>
  <si>
    <t>99.9999%</t>
  </si>
  <si>
    <t>GRUPO</t>
  </si>
  <si>
    <t>Média Ponderada</t>
  </si>
  <si>
    <t>Obrigatórias</t>
  </si>
  <si>
    <t>Recomendadas</t>
  </si>
  <si>
    <t>Essencial</t>
  </si>
  <si>
    <t>Essenciais</t>
  </si>
  <si>
    <t>IDENTIFICAÇÃO DA UNIDADE CONTROLADA</t>
  </si>
  <si>
    <t>[nome da unidade controlada</t>
  </si>
  <si>
    <t>PESO</t>
  </si>
  <si>
    <t>PESOS (∑)</t>
  </si>
  <si>
    <t>6.7</t>
  </si>
  <si>
    <t>14.3</t>
  </si>
  <si>
    <t>20.4</t>
  </si>
  <si>
    <t>art. 8º, § 1º, I, da LAI.</t>
  </si>
  <si>
    <t>NOTA POND.</t>
  </si>
  <si>
    <t>COMPOSIÇÃO DO ÍNDICE CALCULADO</t>
  </si>
  <si>
    <t>ÍNDICE DE TRANSPARÊNCIA DO SÍTIO/PORTAL ANALISADO =</t>
  </si>
  <si>
    <t>PTS. REAL.</t>
  </si>
  <si>
    <t>PTS. POSS.</t>
  </si>
  <si>
    <t>PONTOS REALIZADOS (∑)</t>
  </si>
  <si>
    <t>PONTOS POSSÍVEIS (∑)</t>
  </si>
  <si>
    <t>ATENDE</t>
  </si>
  <si>
    <t>NÃO ATENDE</t>
  </si>
  <si>
    <t>NÚMERO HABITANTES</t>
  </si>
  <si>
    <t>Menos de 10 mil habitantes</t>
  </si>
  <si>
    <t>INFORMAÇÕES PRIORITÁRIAS</t>
  </si>
  <si>
    <t>O ente possui sítio oficial e/ou portal da transparência próprio ou compartilhado na internet?</t>
  </si>
  <si>
    <t>Art. 48, II, da LC 101/00; Art. 8º, §2º, da Lei 12.527/11</t>
  </si>
  <si>
    <t>O site contém ferramenta de pesquisa de conteúdo que permita o acesso à informação?</t>
  </si>
  <si>
    <t>Art. 8º, §3º, I, da Lei 12.527/11.</t>
  </si>
  <si>
    <t>INFORMAÇÕES INSTITUCIONAIS</t>
  </si>
  <si>
    <t>Endereços</t>
  </si>
  <si>
    <t>Telefone da Unidade</t>
  </si>
  <si>
    <t>Horário de atendimento</t>
  </si>
  <si>
    <t>Estrutura organizacional</t>
  </si>
  <si>
    <t>Registro das competências</t>
  </si>
  <si>
    <t>Perguntas e respostas mais frequentes</t>
  </si>
  <si>
    <t>Art. 8º, § 1º, VI, da LAI.</t>
  </si>
  <si>
    <t>Canal de Comunicação com cidadão do tipo ‘Fale Conosco’, que permite ao interessado comunicar-se com órgão por via eletrônica ou telefônica</t>
  </si>
  <si>
    <t>Art. 8º, §3º, inciso VII, da LAI</t>
  </si>
  <si>
    <t>Art. 8º, § 1º, I, da LAI.</t>
  </si>
  <si>
    <t>Identificação dos responsáveis</t>
  </si>
  <si>
    <t>MATRIZ COMUM</t>
  </si>
  <si>
    <t>Subtotal</t>
  </si>
  <si>
    <t>Natureza da receita</t>
  </si>
  <si>
    <t>Previsão dos valores da receita</t>
  </si>
  <si>
    <t>Valores da arrecadação, inclusive recursos extraordinários</t>
  </si>
  <si>
    <t>Ferramenta de pesquisa específica (que permite pesquisar dentro deste conjunto de informações, possibilitando filtros específicos)</t>
  </si>
  <si>
    <t>Art. 48­A, Inciso II, da LC 101/00; art. 7º, Inciso II, do Decreto 7.185/10</t>
  </si>
  <si>
    <t>Gravação de relatórios em diversos formatos</t>
  </si>
  <si>
    <t>Existência de informações atualizadas (tempo real)</t>
  </si>
  <si>
    <t>Existência de histórico das informações (pelo menos 3 anos)</t>
  </si>
  <si>
    <t>Apresenta informações sobre transferências federais, estaduais e municipais:</t>
  </si>
  <si>
    <t>com indicação do valor recebido</t>
  </si>
  <si>
    <t>com indicação da origem dos recursos</t>
  </si>
  <si>
    <t>com indicação da data do repasse</t>
  </si>
  <si>
    <t>Número e o valor de empenho, liquidação e pagamento</t>
  </si>
  <si>
    <t>Classificação orçamentária,   especificando a unidade orçamentária, a função, a subfunção, a natureza da despesa e a fonte dos recursos</t>
  </si>
  <si>
    <t>Pessoa física ou jurídica beneficiária do pagamento</t>
  </si>
  <si>
    <t>Procedimento  licitatório,  bem como  a  sua  dispensa  ou inexigibilidade</t>
  </si>
  <si>
    <t>Bem fornecido ou serviço prestado</t>
  </si>
  <si>
    <t xml:space="preserve">Ferramenta de pesquisa específica (que permita pesquisar dentro deste conjunto de informações, possibilitando filtros específicos)  </t>
  </si>
  <si>
    <t>Apresenta informações sobre transferências realizadas:</t>
  </si>
  <si>
    <t>com indicação do valor concedido</t>
  </si>
  <si>
    <t>com  indicação de beneficiário</t>
  </si>
  <si>
    <t>Art. 48-A, I, da LRF c/c art. 7º, VI, da LAI, art. 37, caput, da CF (princípio da publicidade) e Art. 7º, Inc. I, do Decreto nº 7.185/2010</t>
  </si>
  <si>
    <t>Relação dos servidores</t>
  </si>
  <si>
    <t>Indicação de cargo e/ou função desempenhada por cada servidor</t>
  </si>
  <si>
    <t>Indicação da lotação de cada servidor</t>
  </si>
  <si>
    <t>Indicação da remuneração nominal de cada servidor</t>
  </si>
  <si>
    <t>Tabela com o padrão remuneratório dos cargos e funções</t>
  </si>
  <si>
    <t>Existência de informações atualizadas (do ano da pesquisa)</t>
  </si>
  <si>
    <t>Nome do beneficiário</t>
  </si>
  <si>
    <t>Cargo do beneficiário</t>
  </si>
  <si>
    <t>Número de diárias usufruídas por afastamento</t>
  </si>
  <si>
    <t>Período de afastamento</t>
  </si>
  <si>
    <t>Motivo do afastamento</t>
  </si>
  <si>
    <t>Local de destino</t>
  </si>
  <si>
    <t>Tabela ou relação que explicite os valores das diárias dentro do Estado, fora do Estado e fora do país, conforme legislação local</t>
  </si>
  <si>
    <t>DIÁRIAS</t>
  </si>
  <si>
    <t>LICITAÇÕES, DISPENSAS, INEXIGIBILIDADES E ATAS DE ADESÃO - SRP</t>
  </si>
  <si>
    <t>Íntegra dos editais de licitação</t>
  </si>
  <si>
    <t>Íntegra das Dispensas</t>
  </si>
  <si>
    <t>Íntegra das Inexigibilidades</t>
  </si>
  <si>
    <t>Íntegra da Ata de Adesão - SRP</t>
  </si>
  <si>
    <t>Resultado dos editais: (indica vencedor)</t>
  </si>
  <si>
    <t>Resultado dos editais: (indica valor)</t>
  </si>
  <si>
    <t>CONTRATOS</t>
  </si>
  <si>
    <t>Art. 48-A, I, da LRF c/c art. 8º, §1º, Inc. IV, da LAI, art. 37, caput, da CF (princípio da publicidade), e art. 3º, caput e § 3º, da Lei nº 8.666/1993.</t>
  </si>
  <si>
    <t>Contratos na íntegra e termos aditivos</t>
  </si>
  <si>
    <t>Indicação do Fiscal do Contrato</t>
  </si>
  <si>
    <t>Existência de informações atualizadas  (do ano da pesquisa)</t>
  </si>
  <si>
    <t>Art. 8º, §1º, Inc. IV, da LAI</t>
  </si>
  <si>
    <t>RELATÓRIO DE GESTÃO FISCAL (RGF)</t>
  </si>
  <si>
    <t>Publica o Relatório de Gestão Fiscal (RGF) dos últimos 6 meses</t>
  </si>
  <si>
    <t>Existência de histórico das informações (três anos)</t>
  </si>
  <si>
    <t>SERVIÇO DE INFORMAÇÕES AO CIDADÃO - SIC (FÍSICO)</t>
  </si>
  <si>
    <t>indicação da unidade/setor físico  responsável pelo SIC</t>
  </si>
  <si>
    <t>indicação de endereço físico do SIC</t>
  </si>
  <si>
    <t>indicação de telefone do SIC</t>
  </si>
  <si>
    <t>indicação dos horários de funcionamento do SIC</t>
  </si>
  <si>
    <t>Art. 8º, §1º, I, c/c Art. 9º, I, da Lei 12.527/11.</t>
  </si>
  <si>
    <t>SERVIÇO DE INFORMAÇÕES AO CIDADÃO e-SIC (ELETRÔNICO)</t>
  </si>
  <si>
    <t>Há possibilidade de envio de pedidos de informação de forma eletrônica (e­SIC)</t>
  </si>
  <si>
    <t>Apresenta possibilidade de acompanhamento posterior da solicitação</t>
  </si>
  <si>
    <t>Instrumento normativo local que regulamente a LAI</t>
  </si>
  <si>
    <t>O ente publica relatório anual estatístico contendo a quantidade de pedidos de acesso recebidos, atendidos, indeferidos, bem como informações genéricas sobre os solicitantes.</t>
  </si>
  <si>
    <t>Existe rol das informações que tenham sido desclassificadas nos últimos 12 (doze) meses</t>
  </si>
  <si>
    <t>Existe rol de documentos classificados em cada grau de sigilo, com identificação para referência futura</t>
  </si>
  <si>
    <t>Art. 63, caput e § 1º, da Lei nº 13.146/2015</t>
  </si>
  <si>
    <t>Contém símbolo de acessibilidade em destaque</t>
  </si>
  <si>
    <t>Exibição do “caminho” de páginas percorridas pelo usuário</t>
  </si>
  <si>
    <t>Opção de alto contraste</t>
  </si>
  <si>
    <t>Redimensionamento de texto</t>
  </si>
  <si>
    <t>Mapa do site</t>
  </si>
  <si>
    <t>Teclas de atalho</t>
  </si>
  <si>
    <t>CARTA DE SERVIÇOS AOS USUÁRIOS</t>
  </si>
  <si>
    <t>Participação em redes sociais</t>
  </si>
  <si>
    <t>Existe Ouvidoria com possibilidade de interação via internet</t>
  </si>
  <si>
    <t>Divulga Carta de Serviços ao Usuário</t>
  </si>
  <si>
    <t>Arts. 7, 13 e ss. da Lei 13.460/17, c/c art. 9º, II, da LAI e art. 37, caput, da CF (princípio da publicidade).</t>
  </si>
  <si>
    <t>SUBTOTAL (MATRIZ COMUM)</t>
  </si>
  <si>
    <t>INSTRUMENTOS DA GESTÃO FISCAL E DO PLANEJAMENTO</t>
  </si>
  <si>
    <t>Existência de PPA (Lei do Plano Plurianual)</t>
  </si>
  <si>
    <t>Existência do Anexo do PPA</t>
  </si>
  <si>
    <t>Existência de LDO (Lei do Diretrizes Orçamentárias)</t>
  </si>
  <si>
    <t>Existência do Anexo da LDO</t>
  </si>
  <si>
    <t>Existência de LOA (Lei Orçamentária)</t>
  </si>
  <si>
    <t>Existência do Anexo da LOA</t>
  </si>
  <si>
    <t>Parecer prévio do TCE</t>
  </si>
  <si>
    <t>Art. 48, caput, da LC 101/00</t>
  </si>
  <si>
    <t>RELATÓRIOS REFERENTES À TRANSPARÊNCIA DA GESTÃO FISCAL</t>
  </si>
  <si>
    <t>A prestação de contas (Relatório Circunstanciado) do ano anterior</t>
  </si>
  <si>
    <t>Relatório  Resumido  da  Execução  Orçamentária  (RREO) dos últimos 6 meses</t>
  </si>
  <si>
    <t>BOAS PRÁTICAS</t>
  </si>
  <si>
    <t>Divulga informações sobre Renúncias Fiscais</t>
  </si>
  <si>
    <t>Art. 9º, II, da LAI e art. 37, caput, da CF (princípio da publicidade).</t>
  </si>
  <si>
    <t>SUBTOTAL (PODER EXECUTIVO)</t>
  </si>
  <si>
    <t>Divulga informações sobre cotas para exercício da atividade parlamentar/verba indenizatória</t>
  </si>
  <si>
    <t>Divulga a legislação relacionada a gastos dos parlamentares</t>
  </si>
  <si>
    <t>Projetos de leis e de atos infralegais, bem como as respectivas tramitações (contemplando ementa, documentos anexos, situação atual, devendo apresentar ferramenta de pesquisa de acordo com a numeração, a data, as palavras-chave ou o texto livre)</t>
  </si>
  <si>
    <t>Atas das Sessões</t>
  </si>
  <si>
    <t>Votações nominais, quando cabíveis (Divulgação da lista nominal de votação dos projetos de lei. Tratando-se de votações unânimes, a lista será dispensada.)</t>
  </si>
  <si>
    <t>Divulga lista de presença e ausência dos parlamentares</t>
  </si>
  <si>
    <t>Divulga as atividades legislativas dos parlamentares</t>
  </si>
  <si>
    <t>art. 37, da Constituição da República (princípio da publicidade) c/c arts. 6, inc. I, e 8º da LAI.</t>
  </si>
  <si>
    <t>Art. 7º, V, da LAI.</t>
  </si>
  <si>
    <t>Art. 7º, inc. VI, alínea "b", da LAI.</t>
  </si>
  <si>
    <t>Há transmissão de sessões, audiências públicas, etc. via meios de comunicação como rádio, TV, internet, entre outros.</t>
  </si>
  <si>
    <t>Arts. 7, 13 e ss. da Lei 13.460/17, c/c art. 9º, II, da LAI  e art. 37, caput, da CF (princípio da publicidade).</t>
  </si>
  <si>
    <t>SUBTOTAL (PODER LEGISLATIVO)</t>
  </si>
  <si>
    <t>PODER JUDICIÁRIO</t>
  </si>
  <si>
    <t>Divulga da pauta das sessões (lista de processos aptos a julgamento conclusos), preferencialmente por ordem cronológica</t>
  </si>
  <si>
    <t>Divulga informativo de jurisprudência</t>
  </si>
  <si>
    <t>Possui ferramenta de consulta de jurisprudência (v.g., sentenças, decisões, deliberações, acórdãos)</t>
  </si>
  <si>
    <t>Divulga ata das sessões de julgamento/deliberativas</t>
  </si>
  <si>
    <t>Art. 12, § 1º, da Lei nº 13.105/2015 (novo CPC).</t>
  </si>
  <si>
    <t>Arts. 37, caput (princípio da publicidade), e 93, IX e X, da CF c/c arts. 7º, II e V, e 8º, caput, da LAI, 24, parágrafo único da Lei nº 13.655/2018</t>
  </si>
  <si>
    <t>Arts. 37, caput (princípio da publicidade), e 93, IX e X, da CF c/c arts. 7º, II e V, e 8º, caput, da LAI.</t>
  </si>
  <si>
    <t>SUBTOTAL (PODER JUDICIÁRIO)</t>
  </si>
  <si>
    <t>TRIBUNAL DE CONTAS</t>
  </si>
  <si>
    <t>Divulga seus próprios atos normativos</t>
  </si>
  <si>
    <t>Divulga súmulas e pareceres que edita</t>
  </si>
  <si>
    <t>Divulga informações técnicas de cunho orientativo</t>
  </si>
  <si>
    <t>Informa a respeito de montante de despesas irregulares prevenidas (economia gerada com ações preventivas)</t>
  </si>
  <si>
    <t>Informa sobre valor das condenações (débitos)</t>
  </si>
  <si>
    <t>Informa sobre valor das condenações (multas aplicadas)</t>
  </si>
  <si>
    <t>Divulga dados a respeito do montante de recursos ressarcidos ao Erário</t>
  </si>
  <si>
    <t>Divulga relação de responsáveis por contas julgadas irregulares</t>
  </si>
  <si>
    <t>Divulga limites legais e constitucionais do Estado e dos municípios</t>
  </si>
  <si>
    <t>Arts. 37, caput (princípio da publicidade), e 93, IX e X, da CF c/c arts. 7º, II e V, e 8º, caput, da LAI, art. 24, parágrafo único da Lei nº 13.655/2018</t>
  </si>
  <si>
    <t>Quanto aos processos de controle externo, o TC divulga:</t>
  </si>
  <si>
    <t>Ementa e acórdão</t>
  </si>
  <si>
    <t>Voto condutor da decisão</t>
  </si>
  <si>
    <t>Parecer ministerial</t>
  </si>
  <si>
    <t>Relatório técnico</t>
  </si>
  <si>
    <t>Elementos de defesa</t>
  </si>
  <si>
    <t>O TC disponibiliza dados encaminhados pelos respectivos entes fiscalizados (União, Estados ou Municípios) referentes à despesa e à receita, em formato aberto e estruturado</t>
  </si>
  <si>
    <t>Para o TCU: Lei 9.755/98 e IN TCU 28/1999; Para os demais entes: boa prática.</t>
  </si>
  <si>
    <t>MATRIZ ESPECÍFICA:</t>
  </si>
  <si>
    <t>TCs</t>
  </si>
  <si>
    <t>JUDICIÁRIO</t>
  </si>
  <si>
    <t>LEGISLATIVO</t>
  </si>
  <si>
    <t>EXECUTIVO</t>
  </si>
  <si>
    <t>COMUM</t>
  </si>
  <si>
    <t>art. 48-A, I, da LRF c/c art. 7º, VI, da LAI, art. 37, caput, da CF (princípio da publicidade) e Art. 7º, Inc. I, do Decreto nº 7.185/2010.</t>
  </si>
  <si>
    <t>NÃO SE APLICA</t>
  </si>
  <si>
    <t>SUBTOTAL (TRIBUNAL DE CONTAS)</t>
  </si>
  <si>
    <t>2.3</t>
  </si>
  <si>
    <t>2.4</t>
  </si>
  <si>
    <t>2.5</t>
  </si>
  <si>
    <t>2.6</t>
  </si>
  <si>
    <t>2.7</t>
  </si>
  <si>
    <t>2.8</t>
  </si>
  <si>
    <t>4.6</t>
  </si>
  <si>
    <t>4.7</t>
  </si>
  <si>
    <t>4.8</t>
  </si>
  <si>
    <t>4.9</t>
  </si>
  <si>
    <t>4.10</t>
  </si>
  <si>
    <t>9.2</t>
  </si>
  <si>
    <t>12.6</t>
  </si>
  <si>
    <t>EXIGIBILIDADE</t>
  </si>
  <si>
    <t>15.3</t>
  </si>
  <si>
    <t>15.4</t>
  </si>
  <si>
    <t>16.4</t>
  </si>
  <si>
    <t>17.4</t>
  </si>
  <si>
    <t>Mais de 10 mil habitantes*</t>
  </si>
  <si>
    <t>Irrelevante: não se aplica o art. 8º, § 4º, da LAI.</t>
  </si>
  <si>
    <t>FUNDAMENTAÇÃO</t>
  </si>
  <si>
    <t>Pauta das Comissões e das Sessões do Plenário (Pauta das matérias a serem discutidas. A divulgação pode se dar na forma de publicação de pauta conjunta, desde que fiquem explicitadas as respectivas atividades legislativas)</t>
  </si>
  <si>
    <t>QUADRO DE PREENCHIMENTO DA MATRIZ COMUM E ESPECÍFICAS
SENDO A MATRIZ COMUM AQUELA APLICÁVEL A TODOS OS ENTES PÚBLICOS
PODER EXECUTIVO*, PODER LEGISLATIVO, PODER JUDICIÁRIO,
TRIBUNAIS DE CONTAS, MINISTÉRIO PÚBLICO E DEFENSORIA PÚBLICA
(*) Art. 8º, §4º, da Lei Federal nº 12.527/2011 (LAI)</t>
  </si>
  <si>
    <r>
      <t xml:space="preserve">art. 48, § 1º, II, arts. 3º, I, II, III, IV e V, e 8º, </t>
    </r>
    <r>
      <rPr>
        <i/>
        <sz val="9"/>
        <color theme="1"/>
        <rFont val="Arial"/>
        <family val="2"/>
      </rPr>
      <t>caput</t>
    </r>
    <r>
      <rPr>
        <sz val="9"/>
        <color theme="1"/>
        <rFont val="Arial"/>
        <family val="2"/>
      </rPr>
      <t xml:space="preserve">e § 1º, II e III, da LAI c/c arts. 37, </t>
    </r>
    <r>
      <rPr>
        <i/>
        <sz val="9"/>
        <color theme="1"/>
        <rFont val="Arial"/>
        <family val="2"/>
      </rPr>
      <t>caput</t>
    </r>
    <r>
      <rPr>
        <sz val="9"/>
        <color theme="1"/>
        <rFont val="Arial"/>
        <family val="2"/>
      </rPr>
      <t xml:space="preserve"> (princípios da publicidade e moralidade), e 39, § 6º, da CF.</t>
    </r>
  </si>
  <si>
    <t>APÊNDICE II - RESOLUÇÃO ATRICON 09/2018 - DIRETRIZES 3218 - MATRIZ DE FISCALIZAÇÃO DA TRANSPARÊNCIA</t>
  </si>
  <si>
    <t>Há possibilidade de envio de pedidos de informação de forma física</t>
  </si>
  <si>
    <t>PODER EXECUTIVO ESTADUAL E/OU MUNICIPAL</t>
  </si>
  <si>
    <t>PODER LEGISLATIVO ESTADUAL E/OU MUNICIPAL</t>
  </si>
  <si>
    <t>Leis estaduais/ municipais e atos infralegais (resoluções/decretos) 
*Possibilidade de acessar as leis  estaduais/ municipais  já editadas, de acordo com a numeração, a data, as palavras-chave ou o texto livre</t>
  </si>
  <si>
    <t>Divulga o ato que aprecia as Contas do Governador/Prefeito (Decreto) e o teor do julgamento (Ata ou Resumo da Sessão da Câmara que aprovou ou rejeitou as contas)</t>
  </si>
  <si>
    <t>Divulga o Plano Estadual/Municipal de Saúde</t>
  </si>
  <si>
    <t>Divulga o Plano Estaudal/Municipal de Educação</t>
  </si>
  <si>
    <t>Divulga o Relatório de Gestão Estadual/Municipal de Saúde</t>
  </si>
  <si>
    <t>A solicitação por meio do e­SIC é simples, ou seja, sem a exigência de itens de identificação do requerente que dificultem ou impossibilitem o acesso à informação, tais como: envio de documentos, assinatura reconhecida, declaração de responsabilidade, maioridade.
*A exigência de cadastro prévio não configura dificuldade ou impossibilidade de acesso à informação.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</si>
  <si>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</si>
  <si>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</si>
  <si>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</si>
  <si>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</si>
  <si>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</si>
  <si>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</si>
  <si>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</si>
  <si>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</si>
  <si>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</si>
  <si>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4.12</t>
  </si>
  <si>
    <t>4.13</t>
  </si>
  <si>
    <t>6.8</t>
  </si>
  <si>
    <t>6.9</t>
  </si>
  <si>
    <t>7.10</t>
  </si>
  <si>
    <t>8.</t>
  </si>
  <si>
    <t>8.1</t>
  </si>
  <si>
    <t>8.2</t>
  </si>
  <si>
    <t>8.3</t>
  </si>
  <si>
    <t>8.4</t>
  </si>
  <si>
    <t>10.3</t>
  </si>
  <si>
    <t>10.4</t>
  </si>
  <si>
    <t>10.5</t>
  </si>
  <si>
    <t>11.6</t>
  </si>
  <si>
    <t>11.7</t>
  </si>
  <si>
    <t>14.4</t>
  </si>
  <si>
    <t>14.5</t>
  </si>
  <si>
    <t>14.6</t>
  </si>
  <si>
    <t>14.7</t>
  </si>
  <si>
    <t>17.5</t>
  </si>
  <si>
    <t>17.6</t>
  </si>
  <si>
    <t>17.7</t>
  </si>
  <si>
    <t>17.8</t>
  </si>
  <si>
    <t>17.9</t>
  </si>
  <si>
    <t>17.10</t>
  </si>
  <si>
    <t>18.</t>
  </si>
  <si>
    <t>19.2</t>
  </si>
  <si>
    <t>19.3</t>
  </si>
  <si>
    <t>19.4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</si>
  <si>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</si>
  <si>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</si>
  <si>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</si>
  <si>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</si>
  <si>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</si>
  <si>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</si>
  <si>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</si>
  <si>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</si>
  <si>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</si>
  <si>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</si>
  <si>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20.14.1</t>
  </si>
  <si>
    <t>20.14.2</t>
  </si>
  <si>
    <t>20.14.3</t>
  </si>
  <si>
    <t>20.14.4</t>
  </si>
  <si>
    <t>20.14.5</t>
  </si>
  <si>
    <t>20.14.6</t>
  </si>
  <si>
    <t>19.</t>
  </si>
  <si>
    <t>20.</t>
  </si>
  <si>
    <t>3.8.1</t>
  </si>
  <si>
    <t>3.8.2</t>
  </si>
  <si>
    <t>3.8.3</t>
  </si>
  <si>
    <t>4.10.1</t>
  </si>
  <si>
    <t xml:space="preserve"> Art. 48, caput, da LRF</t>
  </si>
  <si>
    <t>Art. 45, da Lei 12.527/2011</t>
  </si>
  <si>
    <t>Art. 10, §2º, da Lei 12.527/2011</t>
  </si>
  <si>
    <t>Art. 9, inc. I, alínea "b", e Art. 10, §2º, da Lei 12.527/2011</t>
  </si>
  <si>
    <t>Art. 10, §1º, da Lei 12.527/2011</t>
  </si>
  <si>
    <t>Art. 30, inc. III, da Lei 12.527/2011</t>
  </si>
  <si>
    <t>Art. 30, inc. I, da Lei 12.527/2011</t>
  </si>
  <si>
    <t>Art. 30, inc. II, da Lei 12.527/2011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</si>
</sst>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8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0" xfId="0" applyNumberFormat="1"/>
    <xf numFmtId="0" fontId="0" fillId="0" borderId="1" xfId="0" applyNumberFormat="1" applyBorder="1"/>
    <xf numFmtId="0" fontId="3" fillId="0" borderId="1" xfId="0" applyFont="1" applyBorder="1"/>
    <xf numFmtId="164" fontId="0" fillId="0" borderId="0" xfId="0" applyNumberFormat="1"/>
    <xf numFmtId="0" fontId="0" fillId="0" borderId="1" xfId="0" applyBorder="1" applyProtection="1"/>
    <xf numFmtId="49" fontId="0" fillId="0" borderId="1" xfId="0" applyNumberFormat="1" applyBorder="1" applyAlignment="1" applyProtection="1">
      <alignment horizontal="right"/>
    </xf>
    <xf numFmtId="9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49" fontId="0" fillId="0" borderId="1" xfId="1" applyNumberFormat="1" applyFont="1" applyBorder="1" applyAlignment="1" applyProtection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 applyProtection="1"/>
    <xf numFmtId="0" fontId="4" fillId="2" borderId="2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5" fillId="0" borderId="0" xfId="0" applyFont="1" applyBorder="1"/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Protection="1"/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7" borderId="1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164" fontId="4" fillId="7" borderId="1" xfId="1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164" fontId="4" fillId="3" borderId="1" xfId="1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164" fontId="5" fillId="0" borderId="2" xfId="1" applyNumberFormat="1" applyFont="1" applyBorder="1" applyAlignment="1" applyProtection="1">
      <alignment vertical="center"/>
    </xf>
    <xf numFmtId="164" fontId="5" fillId="0" borderId="4" xfId="1" applyNumberFormat="1" applyFont="1" applyBorder="1" applyAlignment="1" applyProtection="1">
      <alignment vertical="center"/>
    </xf>
    <xf numFmtId="164" fontId="5" fillId="0" borderId="3" xfId="1" applyNumberFormat="1" applyFont="1" applyBorder="1" applyAlignment="1" applyProtection="1">
      <alignment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164" fontId="5" fillId="3" borderId="1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</xf>
    <xf numFmtId="9" fontId="4" fillId="6" borderId="1" xfId="1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164" fontId="4" fillId="4" borderId="1" xfId="1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vertical="center" wrapText="1"/>
    </xf>
    <xf numFmtId="0" fontId="4" fillId="6" borderId="2" xfId="0" applyFont="1" applyFill="1" applyBorder="1" applyAlignment="1" applyProtection="1">
      <alignment horizontal="center" vertical="center"/>
    </xf>
    <xf numFmtId="164" fontId="4" fillId="6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164" fontId="5" fillId="0" borderId="0" xfId="1" applyNumberFormat="1" applyFont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center"/>
    </xf>
    <xf numFmtId="10" fontId="5" fillId="0" borderId="1" xfId="1" applyNumberFormat="1" applyFont="1" applyBorder="1" applyAlignment="1">
      <alignment horizontal="center"/>
    </xf>
    <xf numFmtId="0" fontId="7" fillId="0" borderId="1" xfId="0" applyFont="1" applyBorder="1" applyAlignment="1" applyProtection="1">
      <alignment vertical="center" wrapText="1"/>
    </xf>
    <xf numFmtId="1" fontId="4" fillId="6" borderId="2" xfId="0" applyNumberFormat="1" applyFont="1" applyFill="1" applyBorder="1" applyAlignment="1" applyProtection="1">
      <alignment horizontal="center" vertical="center"/>
    </xf>
    <xf numFmtId="164" fontId="4" fillId="6" borderId="1" xfId="1" applyNumberFormat="1" applyFont="1" applyFill="1" applyBorder="1" applyAlignment="1" applyProtection="1">
      <alignment horizontal="center"/>
    </xf>
    <xf numFmtId="10" fontId="4" fillId="6" borderId="1" xfId="1" applyNumberFormat="1" applyFont="1" applyFill="1" applyBorder="1" applyAlignment="1">
      <alignment horizontal="center"/>
    </xf>
    <xf numFmtId="0" fontId="4" fillId="0" borderId="1" xfId="0" applyFont="1" applyBorder="1" applyAlignment="1" applyProtection="1">
      <alignment vertical="center" wrapText="1"/>
    </xf>
    <xf numFmtId="164" fontId="4" fillId="7" borderId="1" xfId="1" applyNumberFormat="1" applyFont="1" applyFill="1" applyBorder="1" applyAlignment="1" applyProtection="1">
      <alignment horizontal="center"/>
    </xf>
    <xf numFmtId="10" fontId="4" fillId="7" borderId="1" xfId="1" applyNumberFormat="1" applyFont="1" applyFill="1" applyBorder="1" applyAlignment="1">
      <alignment horizontal="center"/>
    </xf>
    <xf numFmtId="0" fontId="5" fillId="0" borderId="0" xfId="0" applyFont="1" applyProtection="1"/>
    <xf numFmtId="0" fontId="8" fillId="0" borderId="0" xfId="0" applyFont="1" applyProtection="1"/>
    <xf numFmtId="0" fontId="8" fillId="0" borderId="0" xfId="0" applyFont="1" applyFill="1" applyBorder="1" applyAlignment="1" applyProtection="1">
      <alignment vertical="center" wrapText="1"/>
    </xf>
    <xf numFmtId="0" fontId="4" fillId="8" borderId="1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4" borderId="17" xfId="0" applyFont="1" applyFill="1" applyBorder="1" applyAlignment="1" applyProtection="1">
      <alignment vertical="center"/>
    </xf>
    <xf numFmtId="164" fontId="5" fillId="0" borderId="18" xfId="1" applyNumberFormat="1" applyFont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vertical="center"/>
    </xf>
    <xf numFmtId="1" fontId="4" fillId="4" borderId="5" xfId="0" applyNumberFormat="1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10" fontId="4" fillId="5" borderId="20" xfId="1" applyNumberFormat="1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vertical="center"/>
    </xf>
    <xf numFmtId="0" fontId="4" fillId="4" borderId="24" xfId="0" applyFont="1" applyFill="1" applyBorder="1" applyAlignment="1" applyProtection="1">
      <alignment vertical="center"/>
    </xf>
    <xf numFmtId="164" fontId="5" fillId="0" borderId="19" xfId="1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Fill="1" applyBorder="1" applyAlignment="1">
      <alignment wrapText="1"/>
    </xf>
    <xf numFmtId="0" fontId="12" fillId="2" borderId="1" xfId="0" applyFont="1" applyFill="1" applyBorder="1" applyAlignment="1" applyProtection="1">
      <alignment vertical="center"/>
    </xf>
    <xf numFmtId="0" fontId="4" fillId="8" borderId="2" xfId="0" applyFont="1" applyFill="1" applyBorder="1" applyAlignment="1" applyProtection="1">
      <alignment horizontal="center" wrapText="1"/>
    </xf>
    <xf numFmtId="0" fontId="4" fillId="8" borderId="1" xfId="0" applyFont="1" applyFill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wrapText="1"/>
    </xf>
    <xf numFmtId="0" fontId="4" fillId="7" borderId="1" xfId="0" applyFont="1" applyFill="1" applyBorder="1" applyAlignment="1" applyProtection="1">
      <alignment vertical="center" wrapText="1"/>
    </xf>
    <xf numFmtId="0" fontId="4" fillId="6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25" xfId="0" applyFont="1" applyFill="1" applyBorder="1" applyAlignment="1" applyProtection="1">
      <alignment horizontal="center" vertical="center"/>
    </xf>
    <xf numFmtId="0" fontId="4" fillId="8" borderId="22" xfId="0" applyFont="1" applyFill="1" applyBorder="1" applyAlignment="1" applyProtection="1">
      <alignment horizontal="center"/>
    </xf>
    <xf numFmtId="0" fontId="4" fillId="8" borderId="23" xfId="0" applyFont="1" applyFill="1" applyBorder="1" applyAlignment="1" applyProtection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0" fillId="0" borderId="6" xfId="0" applyFill="1" applyBorder="1" applyAlignment="1" applyProtection="1">
      <alignment horizontal="left" vertical="top" wrapText="1"/>
    </xf>
    <xf numFmtId="0" fontId="0" fillId="0" borderId="1" xfId="0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0" fillId="9" borderId="26" xfId="0" applyFont="1" applyFill="1" applyBorder="1" applyAlignment="1">
      <alignment horizontal="center"/>
    </xf>
    <xf numFmtId="0" fontId="11" fillId="9" borderId="26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gem" xfId="1" builtinId="5"/>
  </cellStyles>
  <dxfs count="5">
    <dxf>
      <font>
        <b/>
        <i val="0"/>
        <color rgb="FF037F0F"/>
      </font>
      <fill>
        <patternFill patternType="solid">
          <fgColor theme="0"/>
          <bgColor theme="6" tint="0.59996337778862885"/>
        </patternFill>
      </fill>
    </dxf>
    <dxf>
      <font>
        <b/>
        <i val="0"/>
        <color theme="3" tint="-0.24994659260841701"/>
      </font>
      <fill>
        <patternFill>
          <bgColor theme="8" tint="0.59996337778862885"/>
        </patternFill>
      </fill>
    </dxf>
    <dxf>
      <font>
        <b/>
        <i val="0"/>
        <color theme="9" tint="-0.499984740745262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FF00"/>
      </font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FFFF66"/>
      <color rgb="FFFF9933"/>
      <color rgb="FF663300"/>
      <color rgb="FFFFFF99"/>
      <color rgb="FF037F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G$34" fmlaRange="$L$5:$L$9" noThreeD="1" val="0"/>
</file>

<file path=xl/ctrlProps/ctrlProp10.xml><?xml version="1.0" encoding="utf-8"?>
<formControlPr xmlns="http://schemas.microsoft.com/office/spreadsheetml/2009/9/main" objectType="Drop" dropStyle="combo" dx="16" fmlaLink="G66" fmlaRange="$L$5:$L$9" noThreeD="1" val="0"/>
</file>

<file path=xl/ctrlProps/ctrlProp100.xml><?xml version="1.0" encoding="utf-8"?>
<formControlPr xmlns="http://schemas.microsoft.com/office/spreadsheetml/2009/9/main" objectType="Drop" dropStyle="combo" dx="16" fmlaLink="$G$7" fmlaRange="$P$5:$P$7" noThreeD="1" val="0"/>
</file>

<file path=xl/ctrlProps/ctrlProp101.xml><?xml version="1.0" encoding="utf-8"?>
<formControlPr xmlns="http://schemas.microsoft.com/office/spreadsheetml/2009/9/main" objectType="Drop" dropStyle="combo" dx="16" fmlaLink="$G$28" fmlaRange="$L$5:$L$9" noThreeD="1" val="0"/>
</file>

<file path=xl/ctrlProps/ctrlProp102.xml><?xml version="1.0" encoding="utf-8"?>
<formControlPr xmlns="http://schemas.microsoft.com/office/spreadsheetml/2009/9/main" objectType="Drop" dropStyle="combo" dx="16" fmlaLink="$G$29" fmlaRange="$L$5:$L$7" noThreeD="1" val="0"/>
</file>

<file path=xl/ctrlProps/ctrlProp103.xml><?xml version="1.0" encoding="utf-8"?>
<formControlPr xmlns="http://schemas.microsoft.com/office/spreadsheetml/2009/9/main" objectType="Drop" dropStyle="combo" dx="16" fmlaLink="$G$36" fmlaRange="$L$5:$L$9" noThreeD="1" val="0"/>
</file>

<file path=xl/ctrlProps/ctrlProp104.xml><?xml version="1.0" encoding="utf-8"?>
<formControlPr xmlns="http://schemas.microsoft.com/office/spreadsheetml/2009/9/main" objectType="Drop" dropStyle="combo" dx="16" fmlaLink="$G$37" fmlaRange="$L$5:$L$9" noThreeD="1" val="0"/>
</file>

<file path=xl/ctrlProps/ctrlProp105.xml><?xml version="1.0" encoding="utf-8"?>
<formControlPr xmlns="http://schemas.microsoft.com/office/spreadsheetml/2009/9/main" objectType="Drop" dropStyle="combo" dx="16" fmlaLink="$G$120" fmlaRange="$L$5:$L$9" noThreeD="1" val="0"/>
</file>

<file path=xl/ctrlProps/ctrlProp106.xml><?xml version="1.0" encoding="utf-8"?>
<formControlPr xmlns="http://schemas.microsoft.com/office/spreadsheetml/2009/9/main" objectType="Drop" dropStyle="combo" dx="16" fmlaLink="$G$121" fmlaRange="$L$5:$L$9" noThreeD="1" val="0"/>
</file>

<file path=xl/ctrlProps/ctrlProp107.xml><?xml version="1.0" encoding="utf-8"?>
<formControlPr xmlns="http://schemas.microsoft.com/office/spreadsheetml/2009/9/main" objectType="Drop" dropStyle="combo" dx="16" fmlaLink="$G$122" fmlaRange="$L$5:$L$9" noThreeD="1" val="0"/>
</file>

<file path=xl/ctrlProps/ctrlProp108.xml><?xml version="1.0" encoding="utf-8"?>
<formControlPr xmlns="http://schemas.microsoft.com/office/spreadsheetml/2009/9/main" objectType="Drop" dropStyle="combo" dx="16" fmlaLink="$G$123" fmlaRange="$L$5:$L$9" noThreeD="1" val="0"/>
</file>

<file path=xl/ctrlProps/ctrlProp109.xml><?xml version="1.0" encoding="utf-8"?>
<formControlPr xmlns="http://schemas.microsoft.com/office/spreadsheetml/2009/9/main" objectType="Drop" dropStyle="combo" dx="16" fmlaLink="$G$124" fmlaRange="$L$5:$L$9" noThreeD="1" val="0"/>
</file>

<file path=xl/ctrlProps/ctrlProp11.xml><?xml version="1.0" encoding="utf-8"?>
<formControlPr xmlns="http://schemas.microsoft.com/office/spreadsheetml/2009/9/main" objectType="Drop" dropStyle="combo" dx="16" fmlaLink="G69" fmlaRange="$L$5:$L$9" noThreeD="1" val="0"/>
</file>

<file path=xl/ctrlProps/ctrlProp110.xml><?xml version="1.0" encoding="utf-8"?>
<formControlPr xmlns="http://schemas.microsoft.com/office/spreadsheetml/2009/9/main" objectType="Drop" dropStyle="combo" dx="16" fmlaLink="$G$125" fmlaRange="$L$5:$L$9" noThreeD="1" val="0"/>
</file>

<file path=xl/ctrlProps/ctrlProp111.xml><?xml version="1.0" encoding="utf-8"?>
<formControlPr xmlns="http://schemas.microsoft.com/office/spreadsheetml/2009/9/main" objectType="Drop" dropStyle="combo" dx="16" fmlaLink="G142" fmlaRange="$L$5:$L$9" noThreeD="1" sel="3" val="0"/>
</file>

<file path=xl/ctrlProps/ctrlProp112.xml><?xml version="1.0" encoding="utf-8"?>
<formControlPr xmlns="http://schemas.microsoft.com/office/spreadsheetml/2009/9/main" objectType="Drop" dropStyle="combo" dx="16" fmlaLink="G143" fmlaRange="$L$5:$L$9" noThreeD="1" sel="3" val="0"/>
</file>

<file path=xl/ctrlProps/ctrlProp113.xml><?xml version="1.0" encoding="utf-8"?>
<formControlPr xmlns="http://schemas.microsoft.com/office/spreadsheetml/2009/9/main" objectType="Drop" dropStyle="combo" dx="16" fmlaLink="$G$162" fmlaRange="$L$5:$L$9" noThreeD="1" val="0"/>
</file>

<file path=xl/ctrlProps/ctrlProp114.xml><?xml version="1.0" encoding="utf-8"?>
<formControlPr xmlns="http://schemas.microsoft.com/office/spreadsheetml/2009/9/main" objectType="Drop" dropStyle="combo" dx="16" fmlaLink="$G$163" fmlaRange="$L$5:$L$9" noThreeD="1" val="0"/>
</file>

<file path=xl/ctrlProps/ctrlProp115.xml><?xml version="1.0" encoding="utf-8"?>
<formControlPr xmlns="http://schemas.microsoft.com/office/spreadsheetml/2009/9/main" objectType="Drop" dropStyle="combo" dx="16" fmlaLink="$G$164" fmlaRange="$L$5:$L$9" noThreeD="1" val="0"/>
</file>

<file path=xl/ctrlProps/ctrlProp116.xml><?xml version="1.0" encoding="utf-8"?>
<formControlPr xmlns="http://schemas.microsoft.com/office/spreadsheetml/2009/9/main" objectType="Drop" dropStyle="combo" dx="16" fmlaLink="$G$166" fmlaRange="$L$5:$L$9" noThreeD="1" val="0"/>
</file>

<file path=xl/ctrlProps/ctrlProp117.xml><?xml version="1.0" encoding="utf-8"?>
<formControlPr xmlns="http://schemas.microsoft.com/office/spreadsheetml/2009/9/main" objectType="Drop" dropStyle="combo" dx="16" fmlaLink="$G$167" fmlaRange="$L$5:$L$9" noThreeD="1" val="0"/>
</file>

<file path=xl/ctrlProps/ctrlProp118.xml><?xml version="1.0" encoding="utf-8"?>
<formControlPr xmlns="http://schemas.microsoft.com/office/spreadsheetml/2009/9/main" objectType="Drop" dropStyle="combo" dx="16" fmlaLink="$G$168" fmlaRange="$L$5:$L$9" noThreeD="1" val="0"/>
</file>

<file path=xl/ctrlProps/ctrlProp119.xml><?xml version="1.0" encoding="utf-8"?>
<formControlPr xmlns="http://schemas.microsoft.com/office/spreadsheetml/2009/9/main" objectType="Drop" dropStyle="combo" dx="16" fmlaLink="$G$169" fmlaRange="$L$5:$L$9" noThreeD="1" val="0"/>
</file>

<file path=xl/ctrlProps/ctrlProp12.xml><?xml version="1.0" encoding="utf-8"?>
<formControlPr xmlns="http://schemas.microsoft.com/office/spreadsheetml/2009/9/main" objectType="Drop" dropStyle="combo" dx="16" fmlaLink="G70" fmlaRange="$L$5:$L$9" noThreeD="1" val="0"/>
</file>

<file path=xl/ctrlProps/ctrlProp120.xml><?xml version="1.0" encoding="utf-8"?>
<formControlPr xmlns="http://schemas.microsoft.com/office/spreadsheetml/2009/9/main" objectType="Drop" dropStyle="combo" dx="16" fmlaLink="$G$170" fmlaRange="$L$5:$L$9" noThreeD="1" val="0"/>
</file>

<file path=xl/ctrlProps/ctrlProp121.xml><?xml version="1.0" encoding="utf-8"?>
<formControlPr xmlns="http://schemas.microsoft.com/office/spreadsheetml/2009/9/main" objectType="Drop" dropStyle="combo" dx="16" fmlaLink="$G$173" fmlaRange="$L$5:$L$9" noThreeD="1" val="0"/>
</file>

<file path=xl/ctrlProps/ctrlProp122.xml><?xml version="1.0" encoding="utf-8"?>
<formControlPr xmlns="http://schemas.microsoft.com/office/spreadsheetml/2009/9/main" objectType="Drop" dropStyle="combo" dx="16" fmlaLink="$G$181" fmlaRange="$L$5:$L$9" noThreeD="1" sel="3" val="0"/>
</file>

<file path=xl/ctrlProps/ctrlProp123.xml><?xml version="1.0" encoding="utf-8"?>
<formControlPr xmlns="http://schemas.microsoft.com/office/spreadsheetml/2009/9/main" objectType="Drop" dropStyle="combo" dx="16" fmlaLink="$G$182" fmlaRange="$L$5:$L$9" noThreeD="1" sel="3" val="0"/>
</file>

<file path=xl/ctrlProps/ctrlProp124.xml><?xml version="1.0" encoding="utf-8"?>
<formControlPr xmlns="http://schemas.microsoft.com/office/spreadsheetml/2009/9/main" objectType="Drop" dropStyle="combo" dx="16" fmlaLink="$G$204" fmlaRange="$L$5:$L$9" noThreeD="1" sel="3" val="0"/>
</file>

<file path=xl/ctrlProps/ctrlProp125.xml><?xml version="1.0" encoding="utf-8"?>
<formControlPr xmlns="http://schemas.microsoft.com/office/spreadsheetml/2009/9/main" objectType="Drop" dropStyle="combo" dx="16" fmlaLink="$G$205" fmlaRange="$L$5:$L$9" noThreeD="1" sel="3" val="0"/>
</file>

<file path=xl/ctrlProps/ctrlProp126.xml><?xml version="1.0" encoding="utf-8"?>
<formControlPr xmlns="http://schemas.microsoft.com/office/spreadsheetml/2009/9/main" objectType="Drop" dropStyle="combo" dx="16" fmlaLink="$G$206" fmlaRange="$L$5:$L$9" noThreeD="1" sel="3" val="0"/>
</file>

<file path=xl/ctrlProps/ctrlProp127.xml><?xml version="1.0" encoding="utf-8"?>
<formControlPr xmlns="http://schemas.microsoft.com/office/spreadsheetml/2009/9/main" objectType="Drop" dropStyle="combo" dx="16" fmlaLink="$G$207" fmlaRange="$L$5:$L$9" noThreeD="1" sel="3" val="0"/>
</file>

<file path=xl/ctrlProps/ctrlProp128.xml><?xml version="1.0" encoding="utf-8"?>
<formControlPr xmlns="http://schemas.microsoft.com/office/spreadsheetml/2009/9/main" objectType="Drop" dropStyle="combo" dx="16" fmlaLink="$G$194" fmlaRange="$L$5:$L$9" noThreeD="1" sel="3" val="0"/>
</file>

<file path=xl/ctrlProps/ctrlProp129.xml><?xml version="1.0" encoding="utf-8"?>
<formControlPr xmlns="http://schemas.microsoft.com/office/spreadsheetml/2009/9/main" objectType="Drop" dropStyle="combo" dx="16" fmlaLink="$G$195" fmlaRange="$L$5:$L$9" noThreeD="1" sel="3" val="0"/>
</file>

<file path=xl/ctrlProps/ctrlProp13.xml><?xml version="1.0" encoding="utf-8"?>
<formControlPr xmlns="http://schemas.microsoft.com/office/spreadsheetml/2009/9/main" objectType="Drop" dropStyle="combo" dx="16" fmlaLink="G71" fmlaRange="$L$5:$L$9" noThreeD="1" val="0"/>
</file>

<file path=xl/ctrlProps/ctrlProp130.xml><?xml version="1.0" encoding="utf-8"?>
<formControlPr xmlns="http://schemas.microsoft.com/office/spreadsheetml/2009/9/main" objectType="Drop" dropStyle="combo" dx="16" fmlaLink="$G$196" fmlaRange="$L$5:$L$9" noThreeD="1" sel="3" val="0"/>
</file>

<file path=xl/ctrlProps/ctrlProp131.xml><?xml version="1.0" encoding="utf-8"?>
<formControlPr xmlns="http://schemas.microsoft.com/office/spreadsheetml/2009/9/main" objectType="Drop" dropStyle="combo" dx="16" fmlaLink="$G$197" fmlaRange="$L$5:$L$9" noThreeD="1" sel="3" val="0"/>
</file>

<file path=xl/ctrlProps/ctrlProp132.xml><?xml version="1.0" encoding="utf-8"?>
<formControlPr xmlns="http://schemas.microsoft.com/office/spreadsheetml/2009/9/main" objectType="Drop" dropStyle="combo" dx="16" fmlaLink="$G$198" fmlaRange="$L$5:$L$9" noThreeD="1" sel="3" val="0"/>
</file>

<file path=xl/ctrlProps/ctrlProp133.xml><?xml version="1.0" encoding="utf-8"?>
<formControlPr xmlns="http://schemas.microsoft.com/office/spreadsheetml/2009/9/main" objectType="Drop" dropStyle="combo" dx="16" fmlaLink="$G$199" fmlaRange="$L$5:$L$9" noThreeD="1" sel="3" val="0"/>
</file>

<file path=xl/ctrlProps/ctrlProp134.xml><?xml version="1.0" encoding="utf-8"?>
<formControlPr xmlns="http://schemas.microsoft.com/office/spreadsheetml/2009/9/main" objectType="Drop" dropStyle="combo" dx="16" fmlaLink="$G$200" fmlaRange="$L$5:$L$9" noThreeD="1" sel="3" val="0"/>
</file>

<file path=xl/ctrlProps/ctrlProp135.xml><?xml version="1.0" encoding="utf-8"?>
<formControlPr xmlns="http://schemas.microsoft.com/office/spreadsheetml/2009/9/main" objectType="Drop" dropStyle="combo" dx="16" fmlaLink="$G$165" fmlaRange="$L$5:$L$7" noThreeD="1" val="0"/>
</file>

<file path=xl/ctrlProps/ctrlProp14.xml><?xml version="1.0" encoding="utf-8"?>
<formControlPr xmlns="http://schemas.microsoft.com/office/spreadsheetml/2009/9/main" objectType="Drop" dropStyle="combo" dx="16" fmlaLink="G72" fmlaRange="$L$5:$L$9" noThreeD="1" val="0"/>
</file>

<file path=xl/ctrlProps/ctrlProp15.xml><?xml version="1.0" encoding="utf-8"?>
<formControlPr xmlns="http://schemas.microsoft.com/office/spreadsheetml/2009/9/main" objectType="Drop" dropStyle="combo" dx="16" fmlaLink="G73" fmlaRange="$L$5:$L$9" noThreeD="1" val="0"/>
</file>

<file path=xl/ctrlProps/ctrlProp16.xml><?xml version="1.0" encoding="utf-8"?>
<formControlPr xmlns="http://schemas.microsoft.com/office/spreadsheetml/2009/9/main" objectType="Drop" dropStyle="combo" dx="16" fmlaLink="G74" fmlaRange="$L$5:$L$9" noThreeD="1" val="0"/>
</file>

<file path=xl/ctrlProps/ctrlProp17.xml><?xml version="1.0" encoding="utf-8"?>
<formControlPr xmlns="http://schemas.microsoft.com/office/spreadsheetml/2009/9/main" objectType="Drop" dropStyle="combo" dx="16" fmlaLink="G75" fmlaRange="$L$5:$L$9" noThreeD="1" val="0"/>
</file>

<file path=xl/ctrlProps/ctrlProp18.xml><?xml version="1.0" encoding="utf-8"?>
<formControlPr xmlns="http://schemas.microsoft.com/office/spreadsheetml/2009/9/main" objectType="Drop" dropStyle="combo" dx="16" fmlaLink="G76" fmlaRange="$L$5:$L$9" noThreeD="1" val="0"/>
</file>

<file path=xl/ctrlProps/ctrlProp19.xml><?xml version="1.0" encoding="utf-8"?>
<formControlPr xmlns="http://schemas.microsoft.com/office/spreadsheetml/2009/9/main" objectType="Drop" dropStyle="combo" dx="16" fmlaLink="G81" fmlaRange="$L$5:$L$9" noThreeD="1" val="0"/>
</file>

<file path=xl/ctrlProps/ctrlProp2.xml><?xml version="1.0" encoding="utf-8"?>
<formControlPr xmlns="http://schemas.microsoft.com/office/spreadsheetml/2009/9/main" objectType="Drop" dropStyle="combo" dx="16" fmlaLink="$G$45" fmlaRange="$L$5:$L$9" noThreeD="1" val="0"/>
</file>

<file path=xl/ctrlProps/ctrlProp20.xml><?xml version="1.0" encoding="utf-8"?>
<formControlPr xmlns="http://schemas.microsoft.com/office/spreadsheetml/2009/9/main" objectType="Drop" dropStyle="combo" dx="16" fmlaLink="G82" fmlaRange="$L$5:$L$9" noThreeD="1" val="0"/>
</file>

<file path=xl/ctrlProps/ctrlProp21.xml><?xml version="1.0" encoding="utf-8"?>
<formControlPr xmlns="http://schemas.microsoft.com/office/spreadsheetml/2009/9/main" objectType="Drop" dropStyle="combo" dx="16" fmlaLink="G83" fmlaRange="$L$5:$L$9" noThreeD="1" val="0"/>
</file>

<file path=xl/ctrlProps/ctrlProp22.xml><?xml version="1.0" encoding="utf-8"?>
<formControlPr xmlns="http://schemas.microsoft.com/office/spreadsheetml/2009/9/main" objectType="Drop" dropStyle="combo" dx="16" fmlaLink="G84" fmlaRange="$L$5:$L$9" noThreeD="1" val="0"/>
</file>

<file path=xl/ctrlProps/ctrlProp23.xml><?xml version="1.0" encoding="utf-8"?>
<formControlPr xmlns="http://schemas.microsoft.com/office/spreadsheetml/2009/9/main" objectType="Drop" dropStyle="combo" dx="16" fmlaLink="G85" fmlaRange="$L$5:$L$9" noThreeD="1" val="0"/>
</file>

<file path=xl/ctrlProps/ctrlProp24.xml><?xml version="1.0" encoding="utf-8"?>
<formControlPr xmlns="http://schemas.microsoft.com/office/spreadsheetml/2009/9/main" objectType="Drop" dropStyle="combo" dx="16" fmlaLink="G86" fmlaRange="$L$5:$L$9" noThreeD="1" val="0"/>
</file>

<file path=xl/ctrlProps/ctrlProp25.xml><?xml version="1.0" encoding="utf-8"?>
<formControlPr xmlns="http://schemas.microsoft.com/office/spreadsheetml/2009/9/main" objectType="Drop" dropStyle="combo" dx="16" fmlaLink="G87" fmlaRange="$L$5:$L$9" noThreeD="1" val="0"/>
</file>

<file path=xl/ctrlProps/ctrlProp26.xml><?xml version="1.0" encoding="utf-8"?>
<formControlPr xmlns="http://schemas.microsoft.com/office/spreadsheetml/2009/9/main" objectType="Drop" dropStyle="combo" dx="16" fmlaLink="G89" fmlaRange="$L$5:$L$9" noThreeD="1" val="0"/>
</file>

<file path=xl/ctrlProps/ctrlProp27.xml><?xml version="1.0" encoding="utf-8"?>
<formControlPr xmlns="http://schemas.microsoft.com/office/spreadsheetml/2009/9/main" objectType="Drop" dropStyle="combo" dx="16" fmlaLink="G90" fmlaRange="$L$5:$L$9" noThreeD="1" val="0"/>
</file>

<file path=xl/ctrlProps/ctrlProp28.xml><?xml version="1.0" encoding="utf-8"?>
<formControlPr xmlns="http://schemas.microsoft.com/office/spreadsheetml/2009/9/main" objectType="Drop" dropStyle="combo" dx="16" fmlaLink="$G$179" fmlaRange="$L$5:$L$9" noThreeD="1" sel="3" val="0"/>
</file>

<file path=xl/ctrlProps/ctrlProp29.xml><?xml version="1.0" encoding="utf-8"?>
<formControlPr xmlns="http://schemas.microsoft.com/office/spreadsheetml/2009/9/main" objectType="Drop" dropStyle="combo" dx="16" fmlaLink="G137" fmlaRange="$L$5:$L$9" noThreeD="1" sel="3" val="0"/>
</file>

<file path=xl/ctrlProps/ctrlProp3.xml><?xml version="1.0" encoding="utf-8"?>
<formControlPr xmlns="http://schemas.microsoft.com/office/spreadsheetml/2009/9/main" objectType="Drop" dropStyle="combo" dx="16" fmlaLink="G46" fmlaRange="$L$5:$L$9" noThreeD="1" val="0"/>
</file>

<file path=xl/ctrlProps/ctrlProp30.xml><?xml version="1.0" encoding="utf-8"?>
<formControlPr xmlns="http://schemas.microsoft.com/office/spreadsheetml/2009/9/main" objectType="Drop" dropStyle="combo" dx="16" fmlaLink="G138" fmlaRange="$L$5:$L$9" noThreeD="1" sel="3" val="0"/>
</file>

<file path=xl/ctrlProps/ctrlProp31.xml><?xml version="1.0" encoding="utf-8"?>
<formControlPr xmlns="http://schemas.microsoft.com/office/spreadsheetml/2009/9/main" objectType="Drop" dropStyle="combo" dx="16" fmlaLink="G139" fmlaRange="$L$5:$L$9" noThreeD="1" sel="3" val="0"/>
</file>

<file path=xl/ctrlProps/ctrlProp32.xml><?xml version="1.0" encoding="utf-8"?>
<formControlPr xmlns="http://schemas.microsoft.com/office/spreadsheetml/2009/9/main" objectType="Drop" dropStyle="combo" dx="16" fmlaLink="G140" fmlaRange="$L$5:$L$9" noThreeD="1" sel="3" val="0"/>
</file>

<file path=xl/ctrlProps/ctrlProp33.xml><?xml version="1.0" encoding="utf-8"?>
<formControlPr xmlns="http://schemas.microsoft.com/office/spreadsheetml/2009/9/main" objectType="Drop" dropStyle="combo" dx="16" fmlaLink="G141" fmlaRange="$L$5:$L$9" noThreeD="1" sel="3" val="0"/>
</file>

<file path=xl/ctrlProps/ctrlProp34.xml><?xml version="1.0" encoding="utf-8"?>
<formControlPr xmlns="http://schemas.microsoft.com/office/spreadsheetml/2009/9/main" objectType="Drop" dropStyle="combo" dx="16" fmlaLink="G146" fmlaRange="$L$5:$L$9" noThreeD="1" sel="3" val="0"/>
</file>

<file path=xl/ctrlProps/ctrlProp35.xml><?xml version="1.0" encoding="utf-8"?>
<formControlPr xmlns="http://schemas.microsoft.com/office/spreadsheetml/2009/9/main" objectType="Drop" dropStyle="combo" dx="16" fmlaLink="G147" fmlaRange="$L$5:$L$9" noThreeD="1" sel="3" val="0"/>
</file>

<file path=xl/ctrlProps/ctrlProp36.xml><?xml version="1.0" encoding="utf-8"?>
<formControlPr xmlns="http://schemas.microsoft.com/office/spreadsheetml/2009/9/main" objectType="Drop" dropStyle="combo" dx="16" fmlaLink="G148" fmlaRange="$L$5:$L$9" noThreeD="1" sel="3" val="0"/>
</file>

<file path=xl/ctrlProps/ctrlProp37.xml><?xml version="1.0" encoding="utf-8"?>
<formControlPr xmlns="http://schemas.microsoft.com/office/spreadsheetml/2009/9/main" objectType="Drop" dropStyle="combo" dx="16" fmlaLink="G149" fmlaRange="$L$5:$L$9" noThreeD="1" sel="3" val="0"/>
</file>

<file path=xl/ctrlProps/ctrlProp38.xml><?xml version="1.0" encoding="utf-8"?>
<formControlPr xmlns="http://schemas.microsoft.com/office/spreadsheetml/2009/9/main" objectType="Drop" dropStyle="combo" dx="16" fmlaLink="G152" fmlaRange="$L$5:$L$9" noThreeD="1" sel="3" val="0"/>
</file>

<file path=xl/ctrlProps/ctrlProp39.xml><?xml version="1.0" encoding="utf-8"?>
<formControlPr xmlns="http://schemas.microsoft.com/office/spreadsheetml/2009/9/main" objectType="Drop" dropStyle="combo" dx="16" fmlaLink="G153" fmlaRange="$L$5:$L$9" noThreeD="1" sel="3" val="0"/>
</file>

<file path=xl/ctrlProps/ctrlProp4.xml><?xml version="1.0" encoding="utf-8"?>
<formControlPr xmlns="http://schemas.microsoft.com/office/spreadsheetml/2009/9/main" objectType="Drop" dropStyle="combo" dx="16" fmlaLink="G47" fmlaRange="$L$5:$L$9" noThreeD="1" val="0"/>
</file>

<file path=xl/ctrlProps/ctrlProp40.xml><?xml version="1.0" encoding="utf-8"?>
<formControlPr xmlns="http://schemas.microsoft.com/office/spreadsheetml/2009/9/main" objectType="Drop" dropStyle="combo" dx="16" fmlaLink="G154" fmlaRange="$L$5:$L$9" noThreeD="1" sel="3" val="0"/>
</file>

<file path=xl/ctrlProps/ctrlProp41.xml><?xml version="1.0" encoding="utf-8"?>
<formControlPr xmlns="http://schemas.microsoft.com/office/spreadsheetml/2009/9/main" objectType="Drop" dropStyle="combo" dx="16" fmlaLink="G155" fmlaRange="$L$5:$L$9" noThreeD="1" sel="3" val="0"/>
</file>

<file path=xl/ctrlProps/ctrlProp42.xml><?xml version="1.0" encoding="utf-8"?>
<formControlPr xmlns="http://schemas.microsoft.com/office/spreadsheetml/2009/9/main" objectType="Drop" dropStyle="combo" dx="16" fmlaLink="$G$180" fmlaRange="$L$5:$L$9" noThreeD="1" sel="3" val="0"/>
</file>

<file path=xl/ctrlProps/ctrlProp43.xml><?xml version="1.0" encoding="utf-8"?>
<formControlPr xmlns="http://schemas.microsoft.com/office/spreadsheetml/2009/9/main" objectType="Drop" dropStyle="combo" dx="16" fmlaLink="$G$161" fmlaRange="$L$5:$L$9" noThreeD="1" val="0"/>
</file>

<file path=xl/ctrlProps/ctrlProp44.xml><?xml version="1.0" encoding="utf-8"?>
<formControlPr xmlns="http://schemas.microsoft.com/office/spreadsheetml/2009/9/main" objectType="Drop" dropStyle="combo" dx="16" fmlaLink="$G$32" fmlaRange="$L$5:$L$9" noThreeD="1" val="0"/>
</file>

<file path=xl/ctrlProps/ctrlProp45.xml><?xml version="1.0" encoding="utf-8"?>
<formControlPr xmlns="http://schemas.microsoft.com/office/spreadsheetml/2009/9/main" objectType="Drop" dropStyle="combo" dx="16" fmlaLink="$G$33" fmlaRange="$L$5:$L$9" noThreeD="1" val="0"/>
</file>

<file path=xl/ctrlProps/ctrlProp46.xml><?xml version="1.0" encoding="utf-8"?>
<formControlPr xmlns="http://schemas.microsoft.com/office/spreadsheetml/2009/9/main" objectType="Drop" dropStyle="combo" dx="16" fmlaLink="$G$35" fmlaRange="$L$5:$L$9" noThreeD="1" val="0"/>
</file>

<file path=xl/ctrlProps/ctrlProp47.xml><?xml version="1.0" encoding="utf-8"?>
<formControlPr xmlns="http://schemas.microsoft.com/office/spreadsheetml/2009/9/main" objectType="Drop" dropStyle="combo" dx="16" fmlaLink="$G$38" fmlaRange="$L$5:$L$9" noThreeD="1" val="0"/>
</file>

<file path=xl/ctrlProps/ctrlProp48.xml><?xml version="1.0" encoding="utf-8"?>
<formControlPr xmlns="http://schemas.microsoft.com/office/spreadsheetml/2009/9/main" objectType="Drop" dropStyle="combo" dx="16" fmlaLink="$G$40" fmlaRange="$L$5:$L$9" noThreeD="1" val="0"/>
</file>

<file path=xl/ctrlProps/ctrlProp49.xml><?xml version="1.0" encoding="utf-8"?>
<formControlPr xmlns="http://schemas.microsoft.com/office/spreadsheetml/2009/9/main" objectType="Drop" dropStyle="combo" dx="16" fmlaLink="$G$41" fmlaRange="$L$5:$L$7" noThreeD="1" val="0"/>
</file>

<file path=xl/ctrlProps/ctrlProp5.xml><?xml version="1.0" encoding="utf-8"?>
<formControlPr xmlns="http://schemas.microsoft.com/office/spreadsheetml/2009/9/main" objectType="Drop" dropStyle="combo" dx="16" fmlaLink="G48" fmlaRange="$L$5:$L$9" noThreeD="1" val="0"/>
</file>

<file path=xl/ctrlProps/ctrlProp50.xml><?xml version="1.0" encoding="utf-8"?>
<formControlPr xmlns="http://schemas.microsoft.com/office/spreadsheetml/2009/9/main" objectType="Drop" dropStyle="combo" dx="16" fmlaLink="$G$42" fmlaRange="$L$5:$L$7" noThreeD="1" val="0"/>
</file>

<file path=xl/ctrlProps/ctrlProp51.xml><?xml version="1.0" encoding="utf-8"?>
<formControlPr xmlns="http://schemas.microsoft.com/office/spreadsheetml/2009/9/main" objectType="Drop" dropStyle="combo" dx="16" fmlaLink="$G$50" fmlaRange="$L$5:$L$9" noThreeD="1" val="0"/>
</file>

<file path=xl/ctrlProps/ctrlProp52.xml><?xml version="1.0" encoding="utf-8"?>
<formControlPr xmlns="http://schemas.microsoft.com/office/spreadsheetml/2009/9/main" objectType="Drop" dropStyle="combo" dx="16" fmlaLink="$G$51" fmlaRange="$L$5:$L$9" noThreeD="1" val="0"/>
</file>

<file path=xl/ctrlProps/ctrlProp53.xml><?xml version="1.0" encoding="utf-8"?>
<formControlPr xmlns="http://schemas.microsoft.com/office/spreadsheetml/2009/9/main" objectType="Drop" dropStyle="combo" dx="16" fmlaLink="$G$53" fmlaRange="$L$5:$L$9" noThreeD="1" val="0"/>
</file>

<file path=xl/ctrlProps/ctrlProp54.xml><?xml version="1.0" encoding="utf-8"?>
<formControlPr xmlns="http://schemas.microsoft.com/office/spreadsheetml/2009/9/main" objectType="Drop" dropStyle="combo" dx="16" fmlaLink="$G$55" fmlaRange="$L$5:$L$9" noThreeD="1" val="0"/>
</file>

<file path=xl/ctrlProps/ctrlProp55.xml><?xml version="1.0" encoding="utf-8"?>
<formControlPr xmlns="http://schemas.microsoft.com/office/spreadsheetml/2009/9/main" objectType="Drop" dropStyle="combo" dx="16" fmlaLink="$G$56" fmlaRange="$L$5:$L$9" noThreeD="1" val="0"/>
</file>

<file path=xl/ctrlProps/ctrlProp56.xml><?xml version="1.0" encoding="utf-8"?>
<formControlPr xmlns="http://schemas.microsoft.com/office/spreadsheetml/2009/9/main" objectType="Drop" dropStyle="combo" dx="16" fmlaLink="$G$57" fmlaRange="$L$5:$L$9" noThreeD="1" val="0"/>
</file>

<file path=xl/ctrlProps/ctrlProp57.xml><?xml version="1.0" encoding="utf-8"?>
<formControlPr xmlns="http://schemas.microsoft.com/office/spreadsheetml/2009/9/main" objectType="Drop" dropStyle="combo" dx="16" fmlaLink="$G$93" fmlaRange="$L$5:$L$9" noThreeD="1" val="0"/>
</file>

<file path=xl/ctrlProps/ctrlProp58.xml><?xml version="1.0" encoding="utf-8"?>
<formControlPr xmlns="http://schemas.microsoft.com/office/spreadsheetml/2009/9/main" objectType="Drop" dropStyle="combo" dx="16" fmlaLink="$G$94" fmlaRange="$L$5:$L$9" noThreeD="1" val="0"/>
</file>

<file path=xl/ctrlProps/ctrlProp59.xml><?xml version="1.0" encoding="utf-8"?>
<formControlPr xmlns="http://schemas.microsoft.com/office/spreadsheetml/2009/9/main" objectType="Drop" dropStyle="combo" dx="16" fmlaLink="$G$95" fmlaRange="$L$5:$L$9" noThreeD="1" val="0"/>
</file>

<file path=xl/ctrlProps/ctrlProp6.xml><?xml version="1.0" encoding="utf-8"?>
<formControlPr xmlns="http://schemas.microsoft.com/office/spreadsheetml/2009/9/main" objectType="Drop" dropStyle="combo" dx="16" fmlaLink="G49" fmlaRange="$L$5:$L$9" noThreeD="1" val="0"/>
</file>

<file path=xl/ctrlProps/ctrlProp60.xml><?xml version="1.0" encoding="utf-8"?>
<formControlPr xmlns="http://schemas.microsoft.com/office/spreadsheetml/2009/9/main" objectType="Drop" dropStyle="combo" dx="16" fmlaLink="$G$96" fmlaRange="$L$5:$L$9" noThreeD="1" val="0"/>
</file>

<file path=xl/ctrlProps/ctrlProp61.xml><?xml version="1.0" encoding="utf-8"?>
<formControlPr xmlns="http://schemas.microsoft.com/office/spreadsheetml/2009/9/main" objectType="Drop" dropStyle="combo" dx="16" fmlaLink="$G$99" fmlaRange="$L$5:$L$9" noThreeD="1" val="0"/>
</file>

<file path=xl/ctrlProps/ctrlProp62.xml><?xml version="1.0" encoding="utf-8"?>
<formControlPr xmlns="http://schemas.microsoft.com/office/spreadsheetml/2009/9/main" objectType="Drop" dropStyle="combo" dx="16" fmlaLink="$G$100" fmlaRange="$L$5:$L$9" noThreeD="1" val="0"/>
</file>

<file path=xl/ctrlProps/ctrlProp63.xml><?xml version="1.0" encoding="utf-8"?>
<formControlPr xmlns="http://schemas.microsoft.com/office/spreadsheetml/2009/9/main" objectType="Drop" dropStyle="combo" dx="16" fmlaLink="$G$188" fmlaRange="$L$5:$L$9" noThreeD="1" sel="3" val="0"/>
</file>

<file path=xl/ctrlProps/ctrlProp64.xml><?xml version="1.0" encoding="utf-8"?>
<formControlPr xmlns="http://schemas.microsoft.com/office/spreadsheetml/2009/9/main" objectType="Drop" dropStyle="combo" dx="16" fmlaLink="$G$189" fmlaRange="$L$5:$L$9" noThreeD="1" sel="3" val="0"/>
</file>

<file path=xl/ctrlProps/ctrlProp65.xml><?xml version="1.0" encoding="utf-8"?>
<formControlPr xmlns="http://schemas.microsoft.com/office/spreadsheetml/2009/9/main" objectType="Drop" dropStyle="combo" dx="16" fmlaLink="$G$190" fmlaRange="$L$5:$L$9" noThreeD="1" sel="3" val="0"/>
</file>

<file path=xl/ctrlProps/ctrlProp66.xml><?xml version="1.0" encoding="utf-8"?>
<formControlPr xmlns="http://schemas.microsoft.com/office/spreadsheetml/2009/9/main" objectType="Drop" dropStyle="combo" dx="16" fmlaLink="$G$77" fmlaRange="$L$5:$L$9" noThreeD="1" val="0"/>
</file>

<file path=xl/ctrlProps/ctrlProp67.xml><?xml version="1.0" encoding="utf-8"?>
<formControlPr xmlns="http://schemas.microsoft.com/office/spreadsheetml/2009/9/main" objectType="Drop" dropStyle="combo" dx="16" fmlaLink="G62" fmlaRange="$L$5:$L$9" noThreeD="1" val="0"/>
</file>

<file path=xl/ctrlProps/ctrlProp68.xml><?xml version="1.0" encoding="utf-8"?>
<formControlPr xmlns="http://schemas.microsoft.com/office/spreadsheetml/2009/9/main" objectType="Drop" dropStyle="combo" dx="16" fmlaLink="G63" fmlaRange="$L$5:$L$9" noThreeD="1" val="0"/>
</file>

<file path=xl/ctrlProps/ctrlProp69.xml><?xml version="1.0" encoding="utf-8"?>
<formControlPr xmlns="http://schemas.microsoft.com/office/spreadsheetml/2009/9/main" objectType="Drop" dropStyle="combo" dx="16" fmlaLink="G64" fmlaRange="$L$5:$L$9" noThreeD="1" val="0"/>
</file>

<file path=xl/ctrlProps/ctrlProp7.xml><?xml version="1.0" encoding="utf-8"?>
<formControlPr xmlns="http://schemas.microsoft.com/office/spreadsheetml/2009/9/main" objectType="Drop" dropStyle="combo" dx="16" fmlaLink="G52" fmlaRange="$L$5:$L$9" noThreeD="1" val="0"/>
</file>

<file path=xl/ctrlProps/ctrlProp70.xml><?xml version="1.0" encoding="utf-8"?>
<formControlPr xmlns="http://schemas.microsoft.com/office/spreadsheetml/2009/9/main" objectType="Drop" dropStyle="combo" dx="16" fmlaLink="G65" fmlaRange="$L$5:$L$9" noThreeD="1" val="0"/>
</file>

<file path=xl/ctrlProps/ctrlProp71.xml><?xml version="1.0" encoding="utf-8"?>
<formControlPr xmlns="http://schemas.microsoft.com/office/spreadsheetml/2009/9/main" objectType="Drop" dropStyle="combo" dx="16" fmlaLink="G88" fmlaRange="$L$5:$L$9" noThreeD="1" val="0"/>
</file>

<file path=xl/ctrlProps/ctrlProp72.xml><?xml version="1.0" encoding="utf-8"?>
<formControlPr xmlns="http://schemas.microsoft.com/office/spreadsheetml/2009/9/main" objectType="Drop" dropStyle="combo" dx="16" fmlaLink="$G$104" fmlaRange="$L$5:$L$9" noThreeD="1" val="0"/>
</file>

<file path=xl/ctrlProps/ctrlProp73.xml><?xml version="1.0" encoding="utf-8"?>
<formControlPr xmlns="http://schemas.microsoft.com/office/spreadsheetml/2009/9/main" objectType="Drop" dropStyle="combo" dx="16" fmlaLink="$G$105" fmlaRange="$L$5:$L$9" noThreeD="1" val="0"/>
</file>

<file path=xl/ctrlProps/ctrlProp74.xml><?xml version="1.0" encoding="utf-8"?>
<formControlPr xmlns="http://schemas.microsoft.com/office/spreadsheetml/2009/9/main" objectType="Drop" dropStyle="combo" dx="16" fmlaLink="$G$106" fmlaRange="$L$5:$L$9" noThreeD="1" val="0"/>
</file>

<file path=xl/ctrlProps/ctrlProp75.xml><?xml version="1.0" encoding="utf-8"?>
<formControlPr xmlns="http://schemas.microsoft.com/office/spreadsheetml/2009/9/main" objectType="Drop" dropStyle="combo" dx="16" fmlaLink="$G$107" fmlaRange="$L$5:$L$9" noThreeD="1" val="0"/>
</file>

<file path=xl/ctrlProps/ctrlProp76.xml><?xml version="1.0" encoding="utf-8"?>
<formControlPr xmlns="http://schemas.microsoft.com/office/spreadsheetml/2009/9/main" objectType="Drop" dropStyle="combo" dx="16" fmlaLink="$G$108" fmlaRange="$L$5:$L$9" noThreeD="1" val="0"/>
</file>

<file path=xl/ctrlProps/ctrlProp77.xml><?xml version="1.0" encoding="utf-8"?>
<formControlPr xmlns="http://schemas.microsoft.com/office/spreadsheetml/2009/9/main" objectType="Drop" dropStyle="combo" dx="16" fmlaLink="$G$111" fmlaRange="$L$5:$L$9" noThreeD="1" val="0"/>
</file>

<file path=xl/ctrlProps/ctrlProp78.xml><?xml version="1.0" encoding="utf-8"?>
<formControlPr xmlns="http://schemas.microsoft.com/office/spreadsheetml/2009/9/main" objectType="Drop" dropStyle="combo" dx="16" fmlaLink="$G$112" fmlaRange="$L$5:$L$9" noThreeD="1" val="0"/>
</file>

<file path=xl/ctrlProps/ctrlProp79.xml><?xml version="1.0" encoding="utf-8"?>
<formControlPr xmlns="http://schemas.microsoft.com/office/spreadsheetml/2009/9/main" objectType="Drop" dropStyle="combo" dx="16" fmlaLink="$G$113" fmlaRange="$L$5:$L$9" noThreeD="1" val="0"/>
</file>

<file path=xl/ctrlProps/ctrlProp8.xml><?xml version="1.0" encoding="utf-8"?>
<formControlPr xmlns="http://schemas.microsoft.com/office/spreadsheetml/2009/9/main" objectType="Drop" dropStyle="combo" dx="16" fmlaLink="G60" fmlaRange="$L$5:$L$9" noThreeD="1" val="0"/>
</file>

<file path=xl/ctrlProps/ctrlProp80.xml><?xml version="1.0" encoding="utf-8"?>
<formControlPr xmlns="http://schemas.microsoft.com/office/spreadsheetml/2009/9/main" objectType="Drop" dropStyle="combo" dx="16" fmlaLink="$G$114" fmlaRange="$L$5:$L$9" noThreeD="1" val="0"/>
</file>

<file path=xl/ctrlProps/ctrlProp81.xml><?xml version="1.0" encoding="utf-8"?>
<formControlPr xmlns="http://schemas.microsoft.com/office/spreadsheetml/2009/9/main" objectType="Drop" dropStyle="combo" dx="16" fmlaLink="$G$115" fmlaRange="$L$5:$L$9" noThreeD="1" val="0"/>
</file>

<file path=xl/ctrlProps/ctrlProp82.xml><?xml version="1.0" encoding="utf-8"?>
<formControlPr xmlns="http://schemas.microsoft.com/office/spreadsheetml/2009/9/main" objectType="Drop" dropStyle="combo" dx="16" fmlaLink="$G$116" fmlaRange="$L$5:$L$9" noThreeD="1" val="0"/>
</file>

<file path=xl/ctrlProps/ctrlProp83.xml><?xml version="1.0" encoding="utf-8"?>
<formControlPr xmlns="http://schemas.microsoft.com/office/spreadsheetml/2009/9/main" objectType="Drop" dropStyle="combo" dx="16" fmlaLink="$G$117" fmlaRange="$L$5:$L$9" noThreeD="1" val="0"/>
</file>

<file path=xl/ctrlProps/ctrlProp84.xml><?xml version="1.0" encoding="utf-8"?>
<formControlPr xmlns="http://schemas.microsoft.com/office/spreadsheetml/2009/9/main" objectType="Drop" dropStyle="combo" dx="16" fmlaLink="$G$129" fmlaRange="$L$5:$L$9" noThreeD="1" val="0"/>
</file>

<file path=xl/ctrlProps/ctrlProp85.xml><?xml version="1.0" encoding="utf-8"?>
<formControlPr xmlns="http://schemas.microsoft.com/office/spreadsheetml/2009/9/main" objectType="Drop" dropStyle="combo" dx="16" fmlaLink="$G$130" fmlaRange="$L$5:$L$9" noThreeD="1" val="0"/>
</file>

<file path=xl/ctrlProps/ctrlProp86.xml><?xml version="1.0" encoding="utf-8"?>
<formControlPr xmlns="http://schemas.microsoft.com/office/spreadsheetml/2009/9/main" objectType="Drop" dropStyle="combo" dx="16" fmlaLink="$G$131" fmlaRange="$L$5:$L$9" noThreeD="1" val="0"/>
</file>

<file path=xl/ctrlProps/ctrlProp87.xml><?xml version="1.0" encoding="utf-8"?>
<formControlPr xmlns="http://schemas.microsoft.com/office/spreadsheetml/2009/9/main" objectType="Drop" dropStyle="combo" dx="16" fmlaLink="$G$191" fmlaRange="$L$5:$L$9" noThreeD="1" sel="3" val="0"/>
</file>

<file path=xl/ctrlProps/ctrlProp88.xml><?xml version="1.0" encoding="utf-8"?>
<formControlPr xmlns="http://schemas.microsoft.com/office/spreadsheetml/2009/9/main" objectType="Drop" dropStyle="combo" dx="16" fmlaLink="$G$192" fmlaRange="$L$5:$L$9" noThreeD="1" sel="3" val="0"/>
</file>

<file path=xl/ctrlProps/ctrlProp89.xml><?xml version="1.0" encoding="utf-8"?>
<formControlPr xmlns="http://schemas.microsoft.com/office/spreadsheetml/2009/9/main" objectType="Drop" dropStyle="combo" dx="16" fmlaLink="$G$193" fmlaRange="$L$5:$L$9" noThreeD="1" sel="3" val="0"/>
</file>

<file path=xl/ctrlProps/ctrlProp9.xml><?xml version="1.0" encoding="utf-8"?>
<formControlPr xmlns="http://schemas.microsoft.com/office/spreadsheetml/2009/9/main" objectType="Drop" dropStyle="combo" dx="16" fmlaLink="G61" fmlaRange="$L$5:$L$9" noThreeD="1" val="0"/>
</file>

<file path=xl/ctrlProps/ctrlProp90.xml><?xml version="1.0" encoding="utf-8"?>
<formControlPr xmlns="http://schemas.microsoft.com/office/spreadsheetml/2009/9/main" objectType="Drop" dropStyle="combo" dx="16" fmlaLink="$G$202" fmlaRange="$L$5:$L$9" noThreeD="1" sel="3" val="0"/>
</file>

<file path=xl/ctrlProps/ctrlProp91.xml><?xml version="1.0" encoding="utf-8"?>
<formControlPr xmlns="http://schemas.microsoft.com/office/spreadsheetml/2009/9/main" objectType="Drop" dropStyle="combo" dx="16" fmlaLink="$G$203" fmlaRange="$L$5:$L$9" noThreeD="1" sel="3" val="0"/>
</file>

<file path=xl/ctrlProps/ctrlProp92.xml><?xml version="1.0" encoding="utf-8"?>
<formControlPr xmlns="http://schemas.microsoft.com/office/spreadsheetml/2009/9/main" objectType="Drop" dropStyle="combo" dx="16" fmlaLink="$G$16" fmlaRange="$L$5:$L$7" noThreeD="1" val="0"/>
</file>

<file path=xl/ctrlProps/ctrlProp93.xml><?xml version="1.0" encoding="utf-8"?>
<formControlPr xmlns="http://schemas.microsoft.com/office/spreadsheetml/2009/9/main" objectType="Drop" dropStyle="combo" dx="16" fmlaLink="$G$17" fmlaRange="$L$5:$L$7" noThreeD="1" val="0"/>
</file>

<file path=xl/ctrlProps/ctrlProp94.xml><?xml version="1.0" encoding="utf-8"?>
<formControlPr xmlns="http://schemas.microsoft.com/office/spreadsheetml/2009/9/main" objectType="Drop" dropStyle="combo" dx="16" fmlaLink="$G$22" fmlaRange="$L$5:$L$7" noThreeD="1" val="0"/>
</file>

<file path=xl/ctrlProps/ctrlProp95.xml><?xml version="1.0" encoding="utf-8"?>
<formControlPr xmlns="http://schemas.microsoft.com/office/spreadsheetml/2009/9/main" objectType="Drop" dropStyle="combo" dx="16" fmlaLink="$G$23" fmlaRange="$L$5:$L$7" noThreeD="1" val="0"/>
</file>

<file path=xl/ctrlProps/ctrlProp96.xml><?xml version="1.0" encoding="utf-8"?>
<formControlPr xmlns="http://schemas.microsoft.com/office/spreadsheetml/2009/9/main" objectType="Drop" dropStyle="combo" dx="16" fmlaLink="$G$24" fmlaRange="$L$5:$L$7" noThreeD="1" val="0"/>
</file>

<file path=xl/ctrlProps/ctrlProp97.xml><?xml version="1.0" encoding="utf-8"?>
<formControlPr xmlns="http://schemas.microsoft.com/office/spreadsheetml/2009/9/main" objectType="Drop" dropStyle="combo" dx="16" fmlaLink="$G$25" fmlaRange="$L$5:$L$7" noThreeD="1" val="0"/>
</file>

<file path=xl/ctrlProps/ctrlProp98.xml><?xml version="1.0" encoding="utf-8"?>
<formControlPr xmlns="http://schemas.microsoft.com/office/spreadsheetml/2009/9/main" objectType="Drop" dropStyle="combo" dx="16" fmlaLink="$G$26" fmlaRange="$L$5:$L$9" noThreeD="1" val="0"/>
</file>

<file path=xl/ctrlProps/ctrlProp99.xml><?xml version="1.0" encoding="utf-8"?>
<formControlPr xmlns="http://schemas.microsoft.com/office/spreadsheetml/2009/9/main" objectType="Drop" dropStyle="combo" dx="16" fmlaLink="$G$27" fmlaRange="$L$5:$L$9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38100</xdr:rowOff>
        </xdr:from>
        <xdr:to>
          <xdr:col>5</xdr:col>
          <xdr:colOff>1123950</xdr:colOff>
          <xdr:row>33</xdr:row>
          <xdr:rowOff>161925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38100</xdr:rowOff>
        </xdr:from>
        <xdr:to>
          <xdr:col>5</xdr:col>
          <xdr:colOff>1133475</xdr:colOff>
          <xdr:row>44</xdr:row>
          <xdr:rowOff>161925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142875</xdr:rowOff>
        </xdr:from>
        <xdr:to>
          <xdr:col>5</xdr:col>
          <xdr:colOff>1133475</xdr:colOff>
          <xdr:row>45</xdr:row>
          <xdr:rowOff>276225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46</xdr:row>
          <xdr:rowOff>38100</xdr:rowOff>
        </xdr:from>
        <xdr:to>
          <xdr:col>5</xdr:col>
          <xdr:colOff>1133475</xdr:colOff>
          <xdr:row>46</xdr:row>
          <xdr:rowOff>180975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142875</xdr:rowOff>
        </xdr:from>
        <xdr:to>
          <xdr:col>5</xdr:col>
          <xdr:colOff>1133475</xdr:colOff>
          <xdr:row>48</xdr:row>
          <xdr:rowOff>85725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28575</xdr:rowOff>
        </xdr:from>
        <xdr:to>
          <xdr:col>5</xdr:col>
          <xdr:colOff>1133475</xdr:colOff>
          <xdr:row>48</xdr:row>
          <xdr:rowOff>180975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38100</xdr:rowOff>
        </xdr:from>
        <xdr:to>
          <xdr:col>5</xdr:col>
          <xdr:colOff>1123950</xdr:colOff>
          <xdr:row>51</xdr:row>
          <xdr:rowOff>161925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59</xdr:row>
          <xdr:rowOff>142875</xdr:rowOff>
        </xdr:from>
        <xdr:to>
          <xdr:col>5</xdr:col>
          <xdr:colOff>1133475</xdr:colOff>
          <xdr:row>59</xdr:row>
          <xdr:rowOff>295275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60</xdr:row>
          <xdr:rowOff>28575</xdr:rowOff>
        </xdr:from>
        <xdr:to>
          <xdr:col>5</xdr:col>
          <xdr:colOff>1133475</xdr:colOff>
          <xdr:row>60</xdr:row>
          <xdr:rowOff>180975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65</xdr:row>
          <xdr:rowOff>38100</xdr:rowOff>
        </xdr:from>
        <xdr:to>
          <xdr:col>5</xdr:col>
          <xdr:colOff>1133475</xdr:colOff>
          <xdr:row>65</xdr:row>
          <xdr:rowOff>161925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68</xdr:row>
          <xdr:rowOff>38100</xdr:rowOff>
        </xdr:from>
        <xdr:to>
          <xdr:col>5</xdr:col>
          <xdr:colOff>1133475</xdr:colOff>
          <xdr:row>68</xdr:row>
          <xdr:rowOff>180975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69</xdr:row>
          <xdr:rowOff>47625</xdr:rowOff>
        </xdr:from>
        <xdr:to>
          <xdr:col>5</xdr:col>
          <xdr:colOff>1133475</xdr:colOff>
          <xdr:row>69</xdr:row>
          <xdr:rowOff>180975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38100</xdr:rowOff>
        </xdr:from>
        <xdr:to>
          <xdr:col>5</xdr:col>
          <xdr:colOff>1133475</xdr:colOff>
          <xdr:row>70</xdr:row>
          <xdr:rowOff>180975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71</xdr:row>
          <xdr:rowOff>38100</xdr:rowOff>
        </xdr:from>
        <xdr:to>
          <xdr:col>5</xdr:col>
          <xdr:colOff>1133475</xdr:colOff>
          <xdr:row>71</xdr:row>
          <xdr:rowOff>180975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72</xdr:row>
          <xdr:rowOff>28575</xdr:rowOff>
        </xdr:from>
        <xdr:to>
          <xdr:col>5</xdr:col>
          <xdr:colOff>1133475</xdr:colOff>
          <xdr:row>72</xdr:row>
          <xdr:rowOff>180975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73</xdr:row>
          <xdr:rowOff>38100</xdr:rowOff>
        </xdr:from>
        <xdr:to>
          <xdr:col>5</xdr:col>
          <xdr:colOff>1133475</xdr:colOff>
          <xdr:row>73</xdr:row>
          <xdr:rowOff>180975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74</xdr:row>
          <xdr:rowOff>38100</xdr:rowOff>
        </xdr:from>
        <xdr:to>
          <xdr:col>5</xdr:col>
          <xdr:colOff>1133475</xdr:colOff>
          <xdr:row>74</xdr:row>
          <xdr:rowOff>180975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75</xdr:row>
          <xdr:rowOff>38100</xdr:rowOff>
        </xdr:from>
        <xdr:to>
          <xdr:col>5</xdr:col>
          <xdr:colOff>1133475</xdr:colOff>
          <xdr:row>75</xdr:row>
          <xdr:rowOff>161925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80</xdr:row>
          <xdr:rowOff>38100</xdr:rowOff>
        </xdr:from>
        <xdr:to>
          <xdr:col>5</xdr:col>
          <xdr:colOff>1133475</xdr:colOff>
          <xdr:row>80</xdr:row>
          <xdr:rowOff>161925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81</xdr:row>
          <xdr:rowOff>38100</xdr:rowOff>
        </xdr:from>
        <xdr:to>
          <xdr:col>5</xdr:col>
          <xdr:colOff>1133475</xdr:colOff>
          <xdr:row>81</xdr:row>
          <xdr:rowOff>161925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82</xdr:row>
          <xdr:rowOff>38100</xdr:rowOff>
        </xdr:from>
        <xdr:to>
          <xdr:col>5</xdr:col>
          <xdr:colOff>1133475</xdr:colOff>
          <xdr:row>82</xdr:row>
          <xdr:rowOff>161925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83</xdr:row>
          <xdr:rowOff>38100</xdr:rowOff>
        </xdr:from>
        <xdr:to>
          <xdr:col>5</xdr:col>
          <xdr:colOff>1133475</xdr:colOff>
          <xdr:row>83</xdr:row>
          <xdr:rowOff>180975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84</xdr:row>
          <xdr:rowOff>28575</xdr:rowOff>
        </xdr:from>
        <xdr:to>
          <xdr:col>5</xdr:col>
          <xdr:colOff>1133475</xdr:colOff>
          <xdr:row>84</xdr:row>
          <xdr:rowOff>161925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85</xdr:row>
          <xdr:rowOff>38100</xdr:rowOff>
        </xdr:from>
        <xdr:to>
          <xdr:col>5</xdr:col>
          <xdr:colOff>1133475</xdr:colOff>
          <xdr:row>85</xdr:row>
          <xdr:rowOff>161925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86</xdr:row>
          <xdr:rowOff>142875</xdr:rowOff>
        </xdr:from>
        <xdr:to>
          <xdr:col>5</xdr:col>
          <xdr:colOff>1133475</xdr:colOff>
          <xdr:row>86</xdr:row>
          <xdr:rowOff>276225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88</xdr:row>
          <xdr:rowOff>38100</xdr:rowOff>
        </xdr:from>
        <xdr:to>
          <xdr:col>5</xdr:col>
          <xdr:colOff>1133475</xdr:colOff>
          <xdr:row>88</xdr:row>
          <xdr:rowOff>161925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89</xdr:row>
          <xdr:rowOff>28575</xdr:rowOff>
        </xdr:from>
        <xdr:to>
          <xdr:col>5</xdr:col>
          <xdr:colOff>1123950</xdr:colOff>
          <xdr:row>89</xdr:row>
          <xdr:rowOff>180975</xdr:rowOff>
        </xdr:to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178</xdr:row>
          <xdr:rowOff>142875</xdr:rowOff>
        </xdr:from>
        <xdr:to>
          <xdr:col>5</xdr:col>
          <xdr:colOff>1123950</xdr:colOff>
          <xdr:row>178</xdr:row>
          <xdr:rowOff>257175</xdr:rowOff>
        </xdr:to>
        <xdr:sp macro="" textlink="">
          <xdr:nvSpPr>
            <xdr:cNvPr id="1090" name="Drop Dow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136</xdr:row>
          <xdr:rowOff>38100</xdr:rowOff>
        </xdr:from>
        <xdr:to>
          <xdr:col>5</xdr:col>
          <xdr:colOff>1133475</xdr:colOff>
          <xdr:row>136</xdr:row>
          <xdr:rowOff>161925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137</xdr:row>
          <xdr:rowOff>38100</xdr:rowOff>
        </xdr:from>
        <xdr:to>
          <xdr:col>5</xdr:col>
          <xdr:colOff>1133475</xdr:colOff>
          <xdr:row>137</xdr:row>
          <xdr:rowOff>161925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138</xdr:row>
          <xdr:rowOff>38100</xdr:rowOff>
        </xdr:from>
        <xdr:to>
          <xdr:col>5</xdr:col>
          <xdr:colOff>1133475</xdr:colOff>
          <xdr:row>138</xdr:row>
          <xdr:rowOff>180975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139</xdr:row>
          <xdr:rowOff>38100</xdr:rowOff>
        </xdr:from>
        <xdr:to>
          <xdr:col>5</xdr:col>
          <xdr:colOff>1133475</xdr:colOff>
          <xdr:row>139</xdr:row>
          <xdr:rowOff>161925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140</xdr:row>
          <xdr:rowOff>47625</xdr:rowOff>
        </xdr:from>
        <xdr:to>
          <xdr:col>5</xdr:col>
          <xdr:colOff>1133475</xdr:colOff>
          <xdr:row>140</xdr:row>
          <xdr:rowOff>180975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145</xdr:row>
          <xdr:rowOff>28575</xdr:rowOff>
        </xdr:from>
        <xdr:to>
          <xdr:col>5</xdr:col>
          <xdr:colOff>1123950</xdr:colOff>
          <xdr:row>145</xdr:row>
          <xdr:rowOff>161925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146</xdr:row>
          <xdr:rowOff>47625</xdr:rowOff>
        </xdr:from>
        <xdr:to>
          <xdr:col>5</xdr:col>
          <xdr:colOff>1123950</xdr:colOff>
          <xdr:row>146</xdr:row>
          <xdr:rowOff>180975</xdr:rowOff>
        </xdr:to>
        <xdr:sp macro="" textlink="">
          <xdr:nvSpPr>
            <xdr:cNvPr id="1103" name="Drop Dow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147</xdr:row>
          <xdr:rowOff>142875</xdr:rowOff>
        </xdr:from>
        <xdr:to>
          <xdr:col>5</xdr:col>
          <xdr:colOff>1133475</xdr:colOff>
          <xdr:row>147</xdr:row>
          <xdr:rowOff>266700</xdr:rowOff>
        </xdr:to>
        <xdr:sp macro="" textlink="">
          <xdr:nvSpPr>
            <xdr:cNvPr id="1104" name="Drop Dow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148</xdr:row>
          <xdr:rowOff>38100</xdr:rowOff>
        </xdr:from>
        <xdr:to>
          <xdr:col>5</xdr:col>
          <xdr:colOff>1133475</xdr:colOff>
          <xdr:row>148</xdr:row>
          <xdr:rowOff>180975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151</xdr:row>
          <xdr:rowOff>28575</xdr:rowOff>
        </xdr:from>
        <xdr:to>
          <xdr:col>5</xdr:col>
          <xdr:colOff>1123950</xdr:colOff>
          <xdr:row>151</xdr:row>
          <xdr:rowOff>161925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152</xdr:row>
          <xdr:rowOff>28575</xdr:rowOff>
        </xdr:from>
        <xdr:to>
          <xdr:col>5</xdr:col>
          <xdr:colOff>1133475</xdr:colOff>
          <xdr:row>152</xdr:row>
          <xdr:rowOff>161925</xdr:rowOff>
        </xdr:to>
        <xdr:sp macro="" textlink="">
          <xdr:nvSpPr>
            <xdr:cNvPr id="1109" name="Drop Dow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153</xdr:row>
          <xdr:rowOff>28575</xdr:rowOff>
        </xdr:from>
        <xdr:to>
          <xdr:col>5</xdr:col>
          <xdr:colOff>1123950</xdr:colOff>
          <xdr:row>153</xdr:row>
          <xdr:rowOff>161925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154</xdr:row>
          <xdr:rowOff>28575</xdr:rowOff>
        </xdr:from>
        <xdr:to>
          <xdr:col>5</xdr:col>
          <xdr:colOff>1133475</xdr:colOff>
          <xdr:row>154</xdr:row>
          <xdr:rowOff>180975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179</xdr:row>
          <xdr:rowOff>161925</xdr:rowOff>
        </xdr:from>
        <xdr:to>
          <xdr:col>5</xdr:col>
          <xdr:colOff>1133475</xdr:colOff>
          <xdr:row>179</xdr:row>
          <xdr:rowOff>304800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160</xdr:row>
          <xdr:rowOff>333375</xdr:rowOff>
        </xdr:from>
        <xdr:to>
          <xdr:col>5</xdr:col>
          <xdr:colOff>1123950</xdr:colOff>
          <xdr:row>160</xdr:row>
          <xdr:rowOff>619125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38100</xdr:rowOff>
        </xdr:from>
        <xdr:to>
          <xdr:col>5</xdr:col>
          <xdr:colOff>1123950</xdr:colOff>
          <xdr:row>31</xdr:row>
          <xdr:rowOff>180975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38100</xdr:rowOff>
        </xdr:from>
        <xdr:to>
          <xdr:col>5</xdr:col>
          <xdr:colOff>1123950</xdr:colOff>
          <xdr:row>32</xdr:row>
          <xdr:rowOff>161925</xdr:rowOff>
        </xdr:to>
        <xdr:sp macro="" textlink="">
          <xdr:nvSpPr>
            <xdr:cNvPr id="1159" name="Drop Down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142875</xdr:rowOff>
        </xdr:from>
        <xdr:to>
          <xdr:col>5</xdr:col>
          <xdr:colOff>1123950</xdr:colOff>
          <xdr:row>34</xdr:row>
          <xdr:rowOff>276225</xdr:rowOff>
        </xdr:to>
        <xdr:sp macro="" textlink="">
          <xdr:nvSpPr>
            <xdr:cNvPr id="1160" name="Drop Dow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28575</xdr:rowOff>
        </xdr:from>
        <xdr:to>
          <xdr:col>5</xdr:col>
          <xdr:colOff>1133475</xdr:colOff>
          <xdr:row>37</xdr:row>
          <xdr:rowOff>180975</xdr:rowOff>
        </xdr:to>
        <xdr:sp macro="" textlink="">
          <xdr:nvSpPr>
            <xdr:cNvPr id="1161" name="Drop Dow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38100</xdr:rowOff>
        </xdr:from>
        <xdr:to>
          <xdr:col>5</xdr:col>
          <xdr:colOff>1133475</xdr:colOff>
          <xdr:row>39</xdr:row>
          <xdr:rowOff>180975</xdr:rowOff>
        </xdr:to>
        <xdr:sp macro="" textlink="">
          <xdr:nvSpPr>
            <xdr:cNvPr id="1162" name="Drop Dow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38100</xdr:rowOff>
        </xdr:from>
        <xdr:to>
          <xdr:col>5</xdr:col>
          <xdr:colOff>1133475</xdr:colOff>
          <xdr:row>40</xdr:row>
          <xdr:rowOff>161925</xdr:rowOff>
        </xdr:to>
        <xdr:sp macro="" textlink="">
          <xdr:nvSpPr>
            <xdr:cNvPr id="1163" name="Drop Down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41</xdr:row>
          <xdr:rowOff>38100</xdr:rowOff>
        </xdr:from>
        <xdr:to>
          <xdr:col>5</xdr:col>
          <xdr:colOff>1133475</xdr:colOff>
          <xdr:row>41</xdr:row>
          <xdr:rowOff>161925</xdr:rowOff>
        </xdr:to>
        <xdr:sp macro="" textlink="">
          <xdr:nvSpPr>
            <xdr:cNvPr id="1164" name="Drop Dow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142875</xdr:rowOff>
        </xdr:from>
        <xdr:to>
          <xdr:col>5</xdr:col>
          <xdr:colOff>1133475</xdr:colOff>
          <xdr:row>49</xdr:row>
          <xdr:rowOff>295275</xdr:rowOff>
        </xdr:to>
        <xdr:sp macro="" textlink="">
          <xdr:nvSpPr>
            <xdr:cNvPr id="1166" name="Drop Dow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50</xdr:row>
          <xdr:rowOff>28575</xdr:rowOff>
        </xdr:from>
        <xdr:to>
          <xdr:col>5</xdr:col>
          <xdr:colOff>1133475</xdr:colOff>
          <xdr:row>50</xdr:row>
          <xdr:rowOff>180975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52</xdr:row>
          <xdr:rowOff>38100</xdr:rowOff>
        </xdr:from>
        <xdr:to>
          <xdr:col>5</xdr:col>
          <xdr:colOff>1133475</xdr:colOff>
          <xdr:row>52</xdr:row>
          <xdr:rowOff>180975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54</xdr:row>
          <xdr:rowOff>38100</xdr:rowOff>
        </xdr:from>
        <xdr:to>
          <xdr:col>5</xdr:col>
          <xdr:colOff>1133475</xdr:colOff>
          <xdr:row>54</xdr:row>
          <xdr:rowOff>161925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55</xdr:row>
          <xdr:rowOff>38100</xdr:rowOff>
        </xdr:from>
        <xdr:to>
          <xdr:col>5</xdr:col>
          <xdr:colOff>1133475</xdr:colOff>
          <xdr:row>55</xdr:row>
          <xdr:rowOff>180975</xdr:rowOff>
        </xdr:to>
        <xdr:sp macro="" textlink="">
          <xdr:nvSpPr>
            <xdr:cNvPr id="1173" name="Drop Dow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56</xdr:row>
          <xdr:rowOff>38100</xdr:rowOff>
        </xdr:from>
        <xdr:to>
          <xdr:col>5</xdr:col>
          <xdr:colOff>1133475</xdr:colOff>
          <xdr:row>56</xdr:row>
          <xdr:rowOff>180975</xdr:rowOff>
        </xdr:to>
        <xdr:sp macro="" textlink="">
          <xdr:nvSpPr>
            <xdr:cNvPr id="1174" name="Drop Dow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238125</xdr:rowOff>
        </xdr:from>
        <xdr:to>
          <xdr:col>5</xdr:col>
          <xdr:colOff>1123950</xdr:colOff>
          <xdr:row>92</xdr:row>
          <xdr:rowOff>381000</xdr:rowOff>
        </xdr:to>
        <xdr:sp macro="" textlink="">
          <xdr:nvSpPr>
            <xdr:cNvPr id="1186" name="Drop Down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93</xdr:row>
          <xdr:rowOff>28575</xdr:rowOff>
        </xdr:from>
        <xdr:to>
          <xdr:col>5</xdr:col>
          <xdr:colOff>1133475</xdr:colOff>
          <xdr:row>93</xdr:row>
          <xdr:rowOff>161925</xdr:rowOff>
        </xdr:to>
        <xdr:sp macro="" textlink="">
          <xdr:nvSpPr>
            <xdr:cNvPr id="1187" name="Drop Dow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94</xdr:row>
          <xdr:rowOff>28575</xdr:rowOff>
        </xdr:from>
        <xdr:to>
          <xdr:col>5</xdr:col>
          <xdr:colOff>1133475</xdr:colOff>
          <xdr:row>94</xdr:row>
          <xdr:rowOff>180975</xdr:rowOff>
        </xdr:to>
        <xdr:sp macro="" textlink="">
          <xdr:nvSpPr>
            <xdr:cNvPr id="1188" name="Drop Dow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95</xdr:row>
          <xdr:rowOff>123825</xdr:rowOff>
        </xdr:from>
        <xdr:to>
          <xdr:col>5</xdr:col>
          <xdr:colOff>1133475</xdr:colOff>
          <xdr:row>95</xdr:row>
          <xdr:rowOff>266700</xdr:rowOff>
        </xdr:to>
        <xdr:sp macro="" textlink="">
          <xdr:nvSpPr>
            <xdr:cNvPr id="1189" name="Drop Dow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28575</xdr:rowOff>
        </xdr:from>
        <xdr:to>
          <xdr:col>5</xdr:col>
          <xdr:colOff>1123950</xdr:colOff>
          <xdr:row>98</xdr:row>
          <xdr:rowOff>180975</xdr:rowOff>
        </xdr:to>
        <xdr:sp macro="" textlink="">
          <xdr:nvSpPr>
            <xdr:cNvPr id="1194" name="Drop Dow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28575</xdr:rowOff>
        </xdr:from>
        <xdr:to>
          <xdr:col>5</xdr:col>
          <xdr:colOff>1123950</xdr:colOff>
          <xdr:row>99</xdr:row>
          <xdr:rowOff>180975</xdr:rowOff>
        </xdr:to>
        <xdr:sp macro="" textlink="">
          <xdr:nvSpPr>
            <xdr:cNvPr id="1195" name="Drop Dow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187</xdr:row>
          <xdr:rowOff>142875</xdr:rowOff>
        </xdr:from>
        <xdr:to>
          <xdr:col>5</xdr:col>
          <xdr:colOff>1133475</xdr:colOff>
          <xdr:row>187</xdr:row>
          <xdr:rowOff>257175</xdr:rowOff>
        </xdr:to>
        <xdr:sp macro="" textlink="">
          <xdr:nvSpPr>
            <xdr:cNvPr id="1215" name="Drop Dow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188</xdr:row>
          <xdr:rowOff>28575</xdr:rowOff>
        </xdr:from>
        <xdr:to>
          <xdr:col>5</xdr:col>
          <xdr:colOff>1133475</xdr:colOff>
          <xdr:row>188</xdr:row>
          <xdr:rowOff>152400</xdr:rowOff>
        </xdr:to>
        <xdr:sp macro="" textlink="">
          <xdr:nvSpPr>
            <xdr:cNvPr id="1216" name="Drop Down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189</xdr:row>
          <xdr:rowOff>152400</xdr:rowOff>
        </xdr:from>
        <xdr:to>
          <xdr:col>5</xdr:col>
          <xdr:colOff>1133475</xdr:colOff>
          <xdr:row>189</xdr:row>
          <xdr:rowOff>295275</xdr:rowOff>
        </xdr:to>
        <xdr:sp macro="" textlink="">
          <xdr:nvSpPr>
            <xdr:cNvPr id="1217" name="Drop Dow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76</xdr:row>
          <xdr:rowOff>38100</xdr:rowOff>
        </xdr:from>
        <xdr:to>
          <xdr:col>5</xdr:col>
          <xdr:colOff>1123950</xdr:colOff>
          <xdr:row>76</xdr:row>
          <xdr:rowOff>180975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61</xdr:row>
          <xdr:rowOff>28575</xdr:rowOff>
        </xdr:from>
        <xdr:to>
          <xdr:col>5</xdr:col>
          <xdr:colOff>1123950</xdr:colOff>
          <xdr:row>61</xdr:row>
          <xdr:rowOff>180975</xdr:rowOff>
        </xdr:to>
        <xdr:sp macro="" textlink="">
          <xdr:nvSpPr>
            <xdr:cNvPr id="1223" name="Drop Dow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62</xdr:row>
          <xdr:rowOff>28575</xdr:rowOff>
        </xdr:from>
        <xdr:to>
          <xdr:col>5</xdr:col>
          <xdr:colOff>1123950</xdr:colOff>
          <xdr:row>62</xdr:row>
          <xdr:rowOff>180975</xdr:rowOff>
        </xdr:to>
        <xdr:sp macro="" textlink="">
          <xdr:nvSpPr>
            <xdr:cNvPr id="1224" name="Drop Down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28575</xdr:rowOff>
        </xdr:from>
        <xdr:to>
          <xdr:col>5</xdr:col>
          <xdr:colOff>1123950</xdr:colOff>
          <xdr:row>63</xdr:row>
          <xdr:rowOff>161925</xdr:rowOff>
        </xdr:to>
        <xdr:sp macro="" textlink="">
          <xdr:nvSpPr>
            <xdr:cNvPr id="1225" name="Drop Down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38100</xdr:rowOff>
        </xdr:from>
        <xdr:to>
          <xdr:col>5</xdr:col>
          <xdr:colOff>1123950</xdr:colOff>
          <xdr:row>64</xdr:row>
          <xdr:rowOff>180975</xdr:rowOff>
        </xdr:to>
        <xdr:sp macro="" textlink="">
          <xdr:nvSpPr>
            <xdr:cNvPr id="1226" name="Drop Down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87</xdr:row>
          <xdr:rowOff>28575</xdr:rowOff>
        </xdr:from>
        <xdr:to>
          <xdr:col>5</xdr:col>
          <xdr:colOff>1133475</xdr:colOff>
          <xdr:row>87</xdr:row>
          <xdr:rowOff>180975</xdr:rowOff>
        </xdr:to>
        <xdr:sp macro="" textlink="">
          <xdr:nvSpPr>
            <xdr:cNvPr id="1227" name="Drop Down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103</xdr:row>
          <xdr:rowOff>142875</xdr:rowOff>
        </xdr:from>
        <xdr:to>
          <xdr:col>5</xdr:col>
          <xdr:colOff>1133475</xdr:colOff>
          <xdr:row>104</xdr:row>
          <xdr:rowOff>76200</xdr:rowOff>
        </xdr:to>
        <xdr:sp macro="" textlink="">
          <xdr:nvSpPr>
            <xdr:cNvPr id="1235" name="Drop Down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104</xdr:row>
          <xdr:rowOff>28575</xdr:rowOff>
        </xdr:from>
        <xdr:to>
          <xdr:col>5</xdr:col>
          <xdr:colOff>1133475</xdr:colOff>
          <xdr:row>104</xdr:row>
          <xdr:rowOff>180975</xdr:rowOff>
        </xdr:to>
        <xdr:sp macro="" textlink="">
          <xdr:nvSpPr>
            <xdr:cNvPr id="1236" name="Drop Down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105</xdr:row>
          <xdr:rowOff>38100</xdr:rowOff>
        </xdr:from>
        <xdr:to>
          <xdr:col>5</xdr:col>
          <xdr:colOff>1133475</xdr:colOff>
          <xdr:row>105</xdr:row>
          <xdr:rowOff>161925</xdr:rowOff>
        </xdr:to>
        <xdr:sp macro="" textlink="">
          <xdr:nvSpPr>
            <xdr:cNvPr id="1237" name="Drop Down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106</xdr:row>
          <xdr:rowOff>47625</xdr:rowOff>
        </xdr:from>
        <xdr:to>
          <xdr:col>5</xdr:col>
          <xdr:colOff>1133475</xdr:colOff>
          <xdr:row>106</xdr:row>
          <xdr:rowOff>180975</xdr:rowOff>
        </xdr:to>
        <xdr:sp macro="" textlink="">
          <xdr:nvSpPr>
            <xdr:cNvPr id="1238" name="Drop Down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107</xdr:row>
          <xdr:rowOff>142875</xdr:rowOff>
        </xdr:from>
        <xdr:to>
          <xdr:col>5</xdr:col>
          <xdr:colOff>1133475</xdr:colOff>
          <xdr:row>107</xdr:row>
          <xdr:rowOff>257175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110</xdr:row>
          <xdr:rowOff>123825</xdr:rowOff>
        </xdr:from>
        <xdr:to>
          <xdr:col>5</xdr:col>
          <xdr:colOff>1133475</xdr:colOff>
          <xdr:row>110</xdr:row>
          <xdr:rowOff>295275</xdr:rowOff>
        </xdr:to>
        <xdr:sp macro="" textlink="">
          <xdr:nvSpPr>
            <xdr:cNvPr id="1240" name="Drop Dow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111</xdr:row>
          <xdr:rowOff>123825</xdr:rowOff>
        </xdr:from>
        <xdr:to>
          <xdr:col>5</xdr:col>
          <xdr:colOff>1133475</xdr:colOff>
          <xdr:row>112</xdr:row>
          <xdr:rowOff>85725</xdr:rowOff>
        </xdr:to>
        <xdr:sp macro="" textlink="">
          <xdr:nvSpPr>
            <xdr:cNvPr id="1241" name="Drop Down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112</xdr:row>
          <xdr:rowOff>619125</xdr:rowOff>
        </xdr:from>
        <xdr:to>
          <xdr:col>5</xdr:col>
          <xdr:colOff>1133475</xdr:colOff>
          <xdr:row>112</xdr:row>
          <xdr:rowOff>752475</xdr:rowOff>
        </xdr:to>
        <xdr:sp macro="" textlink="">
          <xdr:nvSpPr>
            <xdr:cNvPr id="1242" name="Drop Down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113</xdr:row>
          <xdr:rowOff>38100</xdr:rowOff>
        </xdr:from>
        <xdr:to>
          <xdr:col>5</xdr:col>
          <xdr:colOff>1133475</xdr:colOff>
          <xdr:row>113</xdr:row>
          <xdr:rowOff>161925</xdr:rowOff>
        </xdr:to>
        <xdr:sp macro="" textlink="">
          <xdr:nvSpPr>
            <xdr:cNvPr id="1243" name="Drop Down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114</xdr:row>
          <xdr:rowOff>238125</xdr:rowOff>
        </xdr:from>
        <xdr:to>
          <xdr:col>5</xdr:col>
          <xdr:colOff>1133475</xdr:colOff>
          <xdr:row>114</xdr:row>
          <xdr:rowOff>381000</xdr:rowOff>
        </xdr:to>
        <xdr:sp macro="" textlink="">
          <xdr:nvSpPr>
            <xdr:cNvPr id="1244" name="Drop Down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115</xdr:row>
          <xdr:rowOff>142875</xdr:rowOff>
        </xdr:from>
        <xdr:to>
          <xdr:col>5</xdr:col>
          <xdr:colOff>1133475</xdr:colOff>
          <xdr:row>115</xdr:row>
          <xdr:rowOff>276225</xdr:rowOff>
        </xdr:to>
        <xdr:sp macro="" textlink="">
          <xdr:nvSpPr>
            <xdr:cNvPr id="1245" name="Drop Down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116</xdr:row>
          <xdr:rowOff>123825</xdr:rowOff>
        </xdr:from>
        <xdr:to>
          <xdr:col>5</xdr:col>
          <xdr:colOff>1133475</xdr:colOff>
          <xdr:row>116</xdr:row>
          <xdr:rowOff>266700</xdr:rowOff>
        </xdr:to>
        <xdr:sp macro="" textlink="">
          <xdr:nvSpPr>
            <xdr:cNvPr id="1246" name="Drop Down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128</xdr:row>
          <xdr:rowOff>38100</xdr:rowOff>
        </xdr:from>
        <xdr:to>
          <xdr:col>5</xdr:col>
          <xdr:colOff>1133475</xdr:colOff>
          <xdr:row>128</xdr:row>
          <xdr:rowOff>161925</xdr:rowOff>
        </xdr:to>
        <xdr:sp macro="" textlink="">
          <xdr:nvSpPr>
            <xdr:cNvPr id="1247" name="Drop Down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129</xdr:row>
          <xdr:rowOff>28575</xdr:rowOff>
        </xdr:from>
        <xdr:to>
          <xdr:col>5</xdr:col>
          <xdr:colOff>1133475</xdr:colOff>
          <xdr:row>129</xdr:row>
          <xdr:rowOff>161925</xdr:rowOff>
        </xdr:to>
        <xdr:sp macro="" textlink="">
          <xdr:nvSpPr>
            <xdr:cNvPr id="1248" name="Drop Down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130</xdr:row>
          <xdr:rowOff>38100</xdr:rowOff>
        </xdr:from>
        <xdr:to>
          <xdr:col>5</xdr:col>
          <xdr:colOff>1133475</xdr:colOff>
          <xdr:row>130</xdr:row>
          <xdr:rowOff>180975</xdr:rowOff>
        </xdr:to>
        <xdr:sp macro="" textlink="">
          <xdr:nvSpPr>
            <xdr:cNvPr id="1249" name="Drop Down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190</xdr:row>
          <xdr:rowOff>28575</xdr:rowOff>
        </xdr:from>
        <xdr:to>
          <xdr:col>5</xdr:col>
          <xdr:colOff>1133475</xdr:colOff>
          <xdr:row>190</xdr:row>
          <xdr:rowOff>161925</xdr:rowOff>
        </xdr:to>
        <xdr:sp macro="" textlink="">
          <xdr:nvSpPr>
            <xdr:cNvPr id="1255" name="Drop Down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191</xdr:row>
          <xdr:rowOff>38100</xdr:rowOff>
        </xdr:from>
        <xdr:to>
          <xdr:col>5</xdr:col>
          <xdr:colOff>1133475</xdr:colOff>
          <xdr:row>191</xdr:row>
          <xdr:rowOff>180975</xdr:rowOff>
        </xdr:to>
        <xdr:sp macro="" textlink="">
          <xdr:nvSpPr>
            <xdr:cNvPr id="1256" name="Drop Down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192</xdr:row>
          <xdr:rowOff>28575</xdr:rowOff>
        </xdr:from>
        <xdr:to>
          <xdr:col>5</xdr:col>
          <xdr:colOff>1133475</xdr:colOff>
          <xdr:row>192</xdr:row>
          <xdr:rowOff>161925</xdr:rowOff>
        </xdr:to>
        <xdr:sp macro="" textlink="">
          <xdr:nvSpPr>
            <xdr:cNvPr id="1257" name="Drop Down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201</xdr:row>
          <xdr:rowOff>28575</xdr:rowOff>
        </xdr:from>
        <xdr:to>
          <xdr:col>5</xdr:col>
          <xdr:colOff>1133475</xdr:colOff>
          <xdr:row>201</xdr:row>
          <xdr:rowOff>180975</xdr:rowOff>
        </xdr:to>
        <xdr:sp macro="" textlink="">
          <xdr:nvSpPr>
            <xdr:cNvPr id="1258" name="Drop Down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202</xdr:row>
          <xdr:rowOff>28575</xdr:rowOff>
        </xdr:from>
        <xdr:to>
          <xdr:col>5</xdr:col>
          <xdr:colOff>1133475</xdr:colOff>
          <xdr:row>202</xdr:row>
          <xdr:rowOff>161925</xdr:rowOff>
        </xdr:to>
        <xdr:sp macro="" textlink="">
          <xdr:nvSpPr>
            <xdr:cNvPr id="1259" name="Drop Down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142875</xdr:rowOff>
        </xdr:from>
        <xdr:to>
          <xdr:col>5</xdr:col>
          <xdr:colOff>1133475</xdr:colOff>
          <xdr:row>15</xdr:row>
          <xdr:rowOff>276225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123825</xdr:rowOff>
        </xdr:from>
        <xdr:to>
          <xdr:col>5</xdr:col>
          <xdr:colOff>1133475</xdr:colOff>
          <xdr:row>16</xdr:row>
          <xdr:rowOff>266700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28575</xdr:rowOff>
        </xdr:from>
        <xdr:to>
          <xdr:col>5</xdr:col>
          <xdr:colOff>1123950</xdr:colOff>
          <xdr:row>21</xdr:row>
          <xdr:rowOff>180975</xdr:rowOff>
        </xdr:to>
        <xdr:sp macro="" textlink="">
          <xdr:nvSpPr>
            <xdr:cNvPr id="1148" name="Drop Dow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38100</xdr:rowOff>
        </xdr:from>
        <xdr:to>
          <xdr:col>5</xdr:col>
          <xdr:colOff>1123950</xdr:colOff>
          <xdr:row>22</xdr:row>
          <xdr:rowOff>161925</xdr:rowOff>
        </xdr:to>
        <xdr:sp macro="" textlink="">
          <xdr:nvSpPr>
            <xdr:cNvPr id="1149" name="Drop Dow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28575</xdr:rowOff>
        </xdr:from>
        <xdr:to>
          <xdr:col>5</xdr:col>
          <xdr:colOff>1123950</xdr:colOff>
          <xdr:row>23</xdr:row>
          <xdr:rowOff>161925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38100</xdr:rowOff>
        </xdr:from>
        <xdr:to>
          <xdr:col>5</xdr:col>
          <xdr:colOff>1123950</xdr:colOff>
          <xdr:row>24</xdr:row>
          <xdr:rowOff>161925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38100</xdr:rowOff>
        </xdr:from>
        <xdr:to>
          <xdr:col>5</xdr:col>
          <xdr:colOff>1133475</xdr:colOff>
          <xdr:row>25</xdr:row>
          <xdr:rowOff>180975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38100</xdr:rowOff>
        </xdr:from>
        <xdr:to>
          <xdr:col>5</xdr:col>
          <xdr:colOff>1123950</xdr:colOff>
          <xdr:row>26</xdr:row>
          <xdr:rowOff>161925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9525</xdr:rowOff>
        </xdr:from>
        <xdr:to>
          <xdr:col>4</xdr:col>
          <xdr:colOff>533400</xdr:colOff>
          <xdr:row>7</xdr:row>
          <xdr:rowOff>9525</xdr:rowOff>
        </xdr:to>
        <xdr:sp macro="" textlink="">
          <xdr:nvSpPr>
            <xdr:cNvPr id="1233" name="Drop Down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238125</xdr:rowOff>
        </xdr:from>
        <xdr:to>
          <xdr:col>5</xdr:col>
          <xdr:colOff>1123950</xdr:colOff>
          <xdr:row>28</xdr:row>
          <xdr:rowOff>76200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38100</xdr:rowOff>
        </xdr:from>
        <xdr:to>
          <xdr:col>5</xdr:col>
          <xdr:colOff>1123950</xdr:colOff>
          <xdr:row>28</xdr:row>
          <xdr:rowOff>180975</xdr:rowOff>
        </xdr:to>
        <xdr:sp macro="" textlink="">
          <xdr:nvSpPr>
            <xdr:cNvPr id="1261" name="Drop Down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28575</xdr:rowOff>
        </xdr:from>
        <xdr:to>
          <xdr:col>5</xdr:col>
          <xdr:colOff>1133475</xdr:colOff>
          <xdr:row>35</xdr:row>
          <xdr:rowOff>180975</xdr:rowOff>
        </xdr:to>
        <xdr:sp macro="" textlink="">
          <xdr:nvSpPr>
            <xdr:cNvPr id="1262" name="Drop Down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38100</xdr:rowOff>
        </xdr:from>
        <xdr:to>
          <xdr:col>5</xdr:col>
          <xdr:colOff>1133475</xdr:colOff>
          <xdr:row>36</xdr:row>
          <xdr:rowOff>180975</xdr:rowOff>
        </xdr:to>
        <xdr:sp macro="" textlink="">
          <xdr:nvSpPr>
            <xdr:cNvPr id="1263" name="Drop Down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119</xdr:row>
          <xdr:rowOff>38100</xdr:rowOff>
        </xdr:from>
        <xdr:to>
          <xdr:col>5</xdr:col>
          <xdr:colOff>1133475</xdr:colOff>
          <xdr:row>119</xdr:row>
          <xdr:rowOff>180975</xdr:rowOff>
        </xdr:to>
        <xdr:sp macro="" textlink="">
          <xdr:nvSpPr>
            <xdr:cNvPr id="1266" name="Drop Down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120</xdr:row>
          <xdr:rowOff>38100</xdr:rowOff>
        </xdr:from>
        <xdr:to>
          <xdr:col>5</xdr:col>
          <xdr:colOff>1133475</xdr:colOff>
          <xdr:row>120</xdr:row>
          <xdr:rowOff>161925</xdr:rowOff>
        </xdr:to>
        <xdr:sp macro="" textlink="">
          <xdr:nvSpPr>
            <xdr:cNvPr id="1267" name="Drop Down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121</xdr:row>
          <xdr:rowOff>47625</xdr:rowOff>
        </xdr:from>
        <xdr:to>
          <xdr:col>5</xdr:col>
          <xdr:colOff>1133475</xdr:colOff>
          <xdr:row>121</xdr:row>
          <xdr:rowOff>180975</xdr:rowOff>
        </xdr:to>
        <xdr:sp macro="" textlink="">
          <xdr:nvSpPr>
            <xdr:cNvPr id="1268" name="Drop Down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122</xdr:row>
          <xdr:rowOff>28575</xdr:rowOff>
        </xdr:from>
        <xdr:to>
          <xdr:col>5</xdr:col>
          <xdr:colOff>1133475</xdr:colOff>
          <xdr:row>122</xdr:row>
          <xdr:rowOff>152400</xdr:rowOff>
        </xdr:to>
        <xdr:sp macro="" textlink="">
          <xdr:nvSpPr>
            <xdr:cNvPr id="1269" name="Drop Down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123</xdr:row>
          <xdr:rowOff>38100</xdr:rowOff>
        </xdr:from>
        <xdr:to>
          <xdr:col>5</xdr:col>
          <xdr:colOff>1133475</xdr:colOff>
          <xdr:row>123</xdr:row>
          <xdr:rowOff>161925</xdr:rowOff>
        </xdr:to>
        <xdr:sp macro="" textlink="">
          <xdr:nvSpPr>
            <xdr:cNvPr id="1270" name="Drop Down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124</xdr:row>
          <xdr:rowOff>28575</xdr:rowOff>
        </xdr:from>
        <xdr:to>
          <xdr:col>5</xdr:col>
          <xdr:colOff>1133475</xdr:colOff>
          <xdr:row>124</xdr:row>
          <xdr:rowOff>142875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141</xdr:row>
          <xdr:rowOff>38100</xdr:rowOff>
        </xdr:from>
        <xdr:to>
          <xdr:col>5</xdr:col>
          <xdr:colOff>1133475</xdr:colOff>
          <xdr:row>141</xdr:row>
          <xdr:rowOff>180975</xdr:rowOff>
        </xdr:to>
        <xdr:sp macro="" textlink="">
          <xdr:nvSpPr>
            <xdr:cNvPr id="1272" name="Drop Down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142</xdr:row>
          <xdr:rowOff>28575</xdr:rowOff>
        </xdr:from>
        <xdr:to>
          <xdr:col>5</xdr:col>
          <xdr:colOff>1133475</xdr:colOff>
          <xdr:row>142</xdr:row>
          <xdr:rowOff>161925</xdr:rowOff>
        </xdr:to>
        <xdr:sp macro="" textlink="">
          <xdr:nvSpPr>
            <xdr:cNvPr id="1273" name="Drop Down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161</xdr:row>
          <xdr:rowOff>123825</xdr:rowOff>
        </xdr:from>
        <xdr:to>
          <xdr:col>5</xdr:col>
          <xdr:colOff>1133475</xdr:colOff>
          <xdr:row>161</xdr:row>
          <xdr:rowOff>257175</xdr:rowOff>
        </xdr:to>
        <xdr:sp macro="" textlink="">
          <xdr:nvSpPr>
            <xdr:cNvPr id="1276" name="Drop Down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162</xdr:row>
          <xdr:rowOff>28575</xdr:rowOff>
        </xdr:from>
        <xdr:to>
          <xdr:col>5</xdr:col>
          <xdr:colOff>1133475</xdr:colOff>
          <xdr:row>162</xdr:row>
          <xdr:rowOff>161925</xdr:rowOff>
        </xdr:to>
        <xdr:sp macro="" textlink="">
          <xdr:nvSpPr>
            <xdr:cNvPr id="1277" name="Drop Down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163</xdr:row>
          <xdr:rowOff>342900</xdr:rowOff>
        </xdr:from>
        <xdr:to>
          <xdr:col>5</xdr:col>
          <xdr:colOff>1133475</xdr:colOff>
          <xdr:row>163</xdr:row>
          <xdr:rowOff>485775</xdr:rowOff>
        </xdr:to>
        <xdr:sp macro="" textlink="">
          <xdr:nvSpPr>
            <xdr:cNvPr id="1278" name="Drop Down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165</xdr:row>
          <xdr:rowOff>28575</xdr:rowOff>
        </xdr:from>
        <xdr:to>
          <xdr:col>5</xdr:col>
          <xdr:colOff>1133475</xdr:colOff>
          <xdr:row>165</xdr:row>
          <xdr:rowOff>161925</xdr:rowOff>
        </xdr:to>
        <xdr:sp macro="" textlink="">
          <xdr:nvSpPr>
            <xdr:cNvPr id="1279" name="Drop Down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166</xdr:row>
          <xdr:rowOff>200025</xdr:rowOff>
        </xdr:from>
        <xdr:to>
          <xdr:col>5</xdr:col>
          <xdr:colOff>1133475</xdr:colOff>
          <xdr:row>166</xdr:row>
          <xdr:rowOff>333375</xdr:rowOff>
        </xdr:to>
        <xdr:sp macro="" textlink="">
          <xdr:nvSpPr>
            <xdr:cNvPr id="1280" name="Drop Down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167</xdr:row>
          <xdr:rowOff>28575</xdr:rowOff>
        </xdr:from>
        <xdr:to>
          <xdr:col>5</xdr:col>
          <xdr:colOff>1133475</xdr:colOff>
          <xdr:row>167</xdr:row>
          <xdr:rowOff>161925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168</xdr:row>
          <xdr:rowOff>28575</xdr:rowOff>
        </xdr:from>
        <xdr:to>
          <xdr:col>5</xdr:col>
          <xdr:colOff>1133475</xdr:colOff>
          <xdr:row>168</xdr:row>
          <xdr:rowOff>161925</xdr:rowOff>
        </xdr:to>
        <xdr:sp macro="" textlink="">
          <xdr:nvSpPr>
            <xdr:cNvPr id="1282" name="Drop Down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169</xdr:row>
          <xdr:rowOff>228600</xdr:rowOff>
        </xdr:from>
        <xdr:to>
          <xdr:col>5</xdr:col>
          <xdr:colOff>1133475</xdr:colOff>
          <xdr:row>169</xdr:row>
          <xdr:rowOff>371475</xdr:rowOff>
        </xdr:to>
        <xdr:sp macro="" textlink="">
          <xdr:nvSpPr>
            <xdr:cNvPr id="1283" name="Drop Down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172</xdr:row>
          <xdr:rowOff>342900</xdr:rowOff>
        </xdr:from>
        <xdr:to>
          <xdr:col>5</xdr:col>
          <xdr:colOff>1133475</xdr:colOff>
          <xdr:row>173</xdr:row>
          <xdr:rowOff>9525</xdr:rowOff>
        </xdr:to>
        <xdr:sp macro="" textlink="">
          <xdr:nvSpPr>
            <xdr:cNvPr id="1284" name="Drop Dow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180</xdr:row>
          <xdr:rowOff>180975</xdr:rowOff>
        </xdr:from>
        <xdr:to>
          <xdr:col>5</xdr:col>
          <xdr:colOff>1123950</xdr:colOff>
          <xdr:row>180</xdr:row>
          <xdr:rowOff>295275</xdr:rowOff>
        </xdr:to>
        <xdr:sp macro="" textlink="">
          <xdr:nvSpPr>
            <xdr:cNvPr id="1285" name="Drop Down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181</xdr:row>
          <xdr:rowOff>295275</xdr:rowOff>
        </xdr:from>
        <xdr:to>
          <xdr:col>5</xdr:col>
          <xdr:colOff>1123950</xdr:colOff>
          <xdr:row>181</xdr:row>
          <xdr:rowOff>419100</xdr:rowOff>
        </xdr:to>
        <xdr:sp macro="" textlink="">
          <xdr:nvSpPr>
            <xdr:cNvPr id="1286" name="Drop Dow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203</xdr:row>
          <xdr:rowOff>28575</xdr:rowOff>
        </xdr:from>
        <xdr:to>
          <xdr:col>5</xdr:col>
          <xdr:colOff>1133475</xdr:colOff>
          <xdr:row>203</xdr:row>
          <xdr:rowOff>161925</xdr:rowOff>
        </xdr:to>
        <xdr:sp macro="" textlink="">
          <xdr:nvSpPr>
            <xdr:cNvPr id="1287" name="Drop Dow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204</xdr:row>
          <xdr:rowOff>28575</xdr:rowOff>
        </xdr:from>
        <xdr:to>
          <xdr:col>5</xdr:col>
          <xdr:colOff>1133475</xdr:colOff>
          <xdr:row>204</xdr:row>
          <xdr:rowOff>161925</xdr:rowOff>
        </xdr:to>
        <xdr:sp macro="" textlink="">
          <xdr:nvSpPr>
            <xdr:cNvPr id="1288" name="Drop Dow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205</xdr:row>
          <xdr:rowOff>28575</xdr:rowOff>
        </xdr:from>
        <xdr:to>
          <xdr:col>5</xdr:col>
          <xdr:colOff>1133475</xdr:colOff>
          <xdr:row>205</xdr:row>
          <xdr:rowOff>161925</xdr:rowOff>
        </xdr:to>
        <xdr:sp macro="" textlink="">
          <xdr:nvSpPr>
            <xdr:cNvPr id="1289" name="Drop Down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206</xdr:row>
          <xdr:rowOff>228600</xdr:rowOff>
        </xdr:from>
        <xdr:to>
          <xdr:col>5</xdr:col>
          <xdr:colOff>1133475</xdr:colOff>
          <xdr:row>206</xdr:row>
          <xdr:rowOff>371475</xdr:rowOff>
        </xdr:to>
        <xdr:sp macro="" textlink="">
          <xdr:nvSpPr>
            <xdr:cNvPr id="1290" name="Drop Down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193</xdr:row>
          <xdr:rowOff>28575</xdr:rowOff>
        </xdr:from>
        <xdr:to>
          <xdr:col>5</xdr:col>
          <xdr:colOff>1133475</xdr:colOff>
          <xdr:row>193</xdr:row>
          <xdr:rowOff>161925</xdr:rowOff>
        </xdr:to>
        <xdr:sp macro="" textlink="">
          <xdr:nvSpPr>
            <xdr:cNvPr id="1291" name="Drop Down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194</xdr:row>
          <xdr:rowOff>142875</xdr:rowOff>
        </xdr:from>
        <xdr:to>
          <xdr:col>5</xdr:col>
          <xdr:colOff>1133475</xdr:colOff>
          <xdr:row>194</xdr:row>
          <xdr:rowOff>276225</xdr:rowOff>
        </xdr:to>
        <xdr:sp macro="" textlink="">
          <xdr:nvSpPr>
            <xdr:cNvPr id="1292" name="Drop Down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195</xdr:row>
          <xdr:rowOff>28575</xdr:rowOff>
        </xdr:from>
        <xdr:to>
          <xdr:col>5</xdr:col>
          <xdr:colOff>1133475</xdr:colOff>
          <xdr:row>195</xdr:row>
          <xdr:rowOff>161925</xdr:rowOff>
        </xdr:to>
        <xdr:sp macro="" textlink="">
          <xdr:nvSpPr>
            <xdr:cNvPr id="1293" name="Drop Down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196</xdr:row>
          <xdr:rowOff>28575</xdr:rowOff>
        </xdr:from>
        <xdr:to>
          <xdr:col>5</xdr:col>
          <xdr:colOff>1133475</xdr:colOff>
          <xdr:row>196</xdr:row>
          <xdr:rowOff>161925</xdr:rowOff>
        </xdr:to>
        <xdr:sp macro="" textlink="">
          <xdr:nvSpPr>
            <xdr:cNvPr id="1294" name="Drop Down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197</xdr:row>
          <xdr:rowOff>104775</xdr:rowOff>
        </xdr:from>
        <xdr:to>
          <xdr:col>5</xdr:col>
          <xdr:colOff>1133475</xdr:colOff>
          <xdr:row>198</xdr:row>
          <xdr:rowOff>66675</xdr:rowOff>
        </xdr:to>
        <xdr:sp macro="" textlink="">
          <xdr:nvSpPr>
            <xdr:cNvPr id="1295" name="Drop Down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198</xdr:row>
          <xdr:rowOff>28575</xdr:rowOff>
        </xdr:from>
        <xdr:to>
          <xdr:col>5</xdr:col>
          <xdr:colOff>1133475</xdr:colOff>
          <xdr:row>198</xdr:row>
          <xdr:rowOff>161925</xdr:rowOff>
        </xdr:to>
        <xdr:sp macro="" textlink="">
          <xdr:nvSpPr>
            <xdr:cNvPr id="1296" name="Drop Down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199</xdr:row>
          <xdr:rowOff>28575</xdr:rowOff>
        </xdr:from>
        <xdr:to>
          <xdr:col>5</xdr:col>
          <xdr:colOff>1133475</xdr:colOff>
          <xdr:row>199</xdr:row>
          <xdr:rowOff>161925</xdr:rowOff>
        </xdr:to>
        <xdr:sp macro="" textlink="">
          <xdr:nvSpPr>
            <xdr:cNvPr id="1297" name="Drop Down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164</xdr:row>
          <xdr:rowOff>342900</xdr:rowOff>
        </xdr:from>
        <xdr:to>
          <xdr:col>5</xdr:col>
          <xdr:colOff>1133475</xdr:colOff>
          <xdr:row>164</xdr:row>
          <xdr:rowOff>485775</xdr:rowOff>
        </xdr:to>
        <xdr:sp macro="" textlink="">
          <xdr:nvSpPr>
            <xdr:cNvPr id="1299" name="Drop Down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V217"/>
  <sheetViews>
    <sheetView showGridLines="0" tabSelected="1" workbookViewId="0">
      <selection activeCell="B182" sqref="B182"/>
    </sheetView>
  </sheetViews>
  <sheetFormatPr defaultColWidth="8.7109375" defaultRowHeight="15" x14ac:dyDescent="0.25"/>
  <cols>
    <col min="1" max="1" width="8.140625" bestFit="1" customWidth="1"/>
    <col min="2" max="2" width="49.85546875" style="121" customWidth="1"/>
    <col min="3" max="3" width="13.5703125" customWidth="1"/>
    <col min="4" max="4" width="30.140625" bestFit="1" customWidth="1"/>
    <col min="5" max="5" width="12.28515625" customWidth="1"/>
    <col min="6" max="6" width="22" customWidth="1"/>
    <col min="7" max="7" width="11.42578125" customWidth="1"/>
    <col min="8" max="8" width="16.7109375" customWidth="1"/>
    <col min="9" max="9" width="15.42578125" customWidth="1"/>
    <col min="10" max="10" width="14.140625" customWidth="1"/>
    <col min="11" max="11" width="9.42578125" customWidth="1"/>
    <col min="12" max="12" width="15.140625" hidden="1" customWidth="1"/>
    <col min="13" max="13" width="36" hidden="1" customWidth="1"/>
    <col min="14" max="14" width="13.5703125" hidden="1" customWidth="1"/>
    <col min="15" max="15" width="12.85546875" hidden="1" customWidth="1"/>
    <col min="16" max="16" width="56.85546875" hidden="1" customWidth="1"/>
    <col min="17" max="17" width="11" hidden="1" customWidth="1"/>
    <col min="18" max="18" width="14.42578125" hidden="1" customWidth="1"/>
    <col min="19" max="19" width="11.5703125" hidden="1" customWidth="1"/>
    <col min="20" max="20" width="20.85546875" hidden="1" customWidth="1"/>
    <col min="21" max="21" width="24.5703125" hidden="1" customWidth="1"/>
    <col min="22" max="22" width="13.5703125" hidden="1" customWidth="1"/>
    <col min="23" max="23" width="0" hidden="1" customWidth="1"/>
  </cols>
  <sheetData>
    <row r="1" spans="1:22" ht="15.75" thickBot="1" x14ac:dyDescent="0.3"/>
    <row r="2" spans="1:22" ht="15.75" thickBot="1" x14ac:dyDescent="0.3">
      <c r="A2" s="147" t="s">
        <v>343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22" x14ac:dyDescent="0.25">
      <c r="A3" s="162"/>
      <c r="B3" s="163"/>
      <c r="C3" s="163"/>
      <c r="D3" s="163"/>
      <c r="E3" s="163"/>
      <c r="F3" s="163"/>
      <c r="G3" s="163"/>
      <c r="H3" s="163"/>
      <c r="I3" s="163"/>
      <c r="J3" s="163"/>
    </row>
    <row r="4" spans="1:22" ht="33.75" customHeight="1" x14ac:dyDescent="0.25">
      <c r="A4" s="150" t="s">
        <v>341</v>
      </c>
      <c r="B4" s="151"/>
      <c r="C4" s="151"/>
      <c r="D4" s="151"/>
      <c r="E4" s="151"/>
      <c r="F4" s="151"/>
      <c r="G4" s="151"/>
      <c r="H4" s="151"/>
      <c r="I4" s="151"/>
      <c r="J4" s="152"/>
      <c r="K4" s="12"/>
      <c r="L4" s="159" t="s">
        <v>67</v>
      </c>
      <c r="M4" s="159"/>
      <c r="N4" s="159"/>
      <c r="O4" s="159"/>
    </row>
    <row r="5" spans="1:22" ht="36.75" customHeight="1" x14ac:dyDescent="0.25">
      <c r="A5" s="153"/>
      <c r="B5" s="154"/>
      <c r="C5" s="154"/>
      <c r="D5" s="154"/>
      <c r="E5" s="154"/>
      <c r="F5" s="154"/>
      <c r="G5" s="154"/>
      <c r="H5" s="154"/>
      <c r="I5" s="154"/>
      <c r="J5" s="155"/>
      <c r="K5" s="12"/>
      <c r="L5" t="s">
        <v>152</v>
      </c>
      <c r="O5" s="2"/>
      <c r="P5" t="s">
        <v>337</v>
      </c>
    </row>
    <row r="6" spans="1:22" x14ac:dyDescent="0.25">
      <c r="A6" s="13"/>
      <c r="B6" s="87" t="s">
        <v>2</v>
      </c>
      <c r="C6" s="15"/>
      <c r="D6" s="15" t="s">
        <v>96</v>
      </c>
      <c r="E6" s="16"/>
      <c r="F6" s="16"/>
      <c r="G6" s="16"/>
      <c r="H6" s="16"/>
      <c r="I6" s="17"/>
      <c r="J6" s="17"/>
      <c r="K6" s="12"/>
      <c r="L6" t="s">
        <v>153</v>
      </c>
      <c r="P6" t="s">
        <v>155</v>
      </c>
    </row>
    <row r="7" spans="1:22" x14ac:dyDescent="0.25">
      <c r="A7" s="13"/>
      <c r="B7" s="87" t="s">
        <v>154</v>
      </c>
      <c r="C7" s="15"/>
      <c r="D7" s="15"/>
      <c r="E7" s="16"/>
      <c r="F7" s="16"/>
      <c r="G7" s="16">
        <v>1</v>
      </c>
      <c r="H7" s="16"/>
      <c r="I7" s="17"/>
      <c r="J7" s="17"/>
      <c r="K7" s="12"/>
      <c r="L7" t="s">
        <v>317</v>
      </c>
      <c r="P7" t="s">
        <v>338</v>
      </c>
    </row>
    <row r="8" spans="1:22" x14ac:dyDescent="0.25">
      <c r="A8" s="13"/>
      <c r="B8" s="87" t="s">
        <v>137</v>
      </c>
      <c r="C8" s="15"/>
      <c r="D8" s="18" t="s">
        <v>138</v>
      </c>
      <c r="E8" s="19"/>
      <c r="F8" s="19"/>
      <c r="G8" s="19"/>
      <c r="H8" s="19"/>
      <c r="I8" s="20"/>
      <c r="J8" s="20"/>
      <c r="K8" s="12"/>
    </row>
    <row r="9" spans="1:22" x14ac:dyDescent="0.25">
      <c r="A9" s="13"/>
      <c r="B9" s="87" t="s">
        <v>94</v>
      </c>
      <c r="C9" s="15"/>
      <c r="D9" s="15" t="s">
        <v>95</v>
      </c>
      <c r="E9" s="16"/>
      <c r="F9" s="16"/>
      <c r="G9" s="16"/>
      <c r="H9" s="16"/>
      <c r="I9" s="17"/>
      <c r="J9" s="17"/>
      <c r="K9" s="12"/>
    </row>
    <row r="10" spans="1:22" x14ac:dyDescent="0.25">
      <c r="A10" s="13"/>
      <c r="B10" s="87" t="s">
        <v>93</v>
      </c>
      <c r="C10" s="14"/>
      <c r="D10" s="13" t="s">
        <v>68</v>
      </c>
      <c r="E10" s="13"/>
      <c r="F10" s="13"/>
      <c r="G10" s="13"/>
      <c r="H10" s="13"/>
      <c r="I10" s="13"/>
      <c r="J10" s="13"/>
      <c r="K10" s="12"/>
    </row>
    <row r="11" spans="1:22" x14ac:dyDescent="0.25">
      <c r="A11" s="13"/>
      <c r="B11" s="87" t="s">
        <v>1</v>
      </c>
      <c r="C11" s="14"/>
      <c r="D11" s="13" t="s">
        <v>69</v>
      </c>
      <c r="E11" s="13"/>
      <c r="F11" s="13"/>
      <c r="G11" s="13"/>
      <c r="H11" s="13"/>
      <c r="I11" s="13"/>
      <c r="J11" s="13"/>
      <c r="K11" s="12"/>
    </row>
    <row r="12" spans="1:22" x14ac:dyDescent="0.25">
      <c r="A12" s="13"/>
      <c r="B12" s="87"/>
      <c r="C12" s="13"/>
      <c r="D12" s="13"/>
      <c r="E12" s="13"/>
      <c r="F12" s="13"/>
      <c r="G12" s="13"/>
      <c r="H12" s="13"/>
      <c r="I12" s="21"/>
      <c r="J12" s="21"/>
      <c r="K12" s="12"/>
    </row>
    <row r="13" spans="1:22" x14ac:dyDescent="0.25">
      <c r="A13" s="22"/>
      <c r="B13" s="128"/>
      <c r="C13" s="24"/>
      <c r="D13" s="24" t="s">
        <v>173</v>
      </c>
      <c r="E13" s="24"/>
      <c r="F13" s="24"/>
      <c r="G13" s="24"/>
      <c r="H13" s="24"/>
      <c r="I13" s="24"/>
      <c r="J13" s="25"/>
      <c r="K13" s="26"/>
      <c r="R13" s="156" t="s">
        <v>124</v>
      </c>
      <c r="S13" s="156"/>
      <c r="T13" s="156"/>
      <c r="U13" s="156"/>
      <c r="V13" s="1"/>
    </row>
    <row r="14" spans="1:22" s="121" customFormat="1" x14ac:dyDescent="0.25">
      <c r="A14" s="96" t="s">
        <v>3</v>
      </c>
      <c r="B14" s="96" t="s">
        <v>4</v>
      </c>
      <c r="C14" s="96" t="s">
        <v>332</v>
      </c>
      <c r="D14" s="96" t="s">
        <v>5</v>
      </c>
      <c r="E14" s="28" t="s">
        <v>139</v>
      </c>
      <c r="F14" s="28" t="s">
        <v>92</v>
      </c>
      <c r="G14" s="28"/>
      <c r="H14" s="118" t="s">
        <v>148</v>
      </c>
      <c r="I14" s="28" t="s">
        <v>149</v>
      </c>
      <c r="J14" s="119" t="s">
        <v>145</v>
      </c>
      <c r="K14" s="120" t="s">
        <v>131</v>
      </c>
      <c r="R14" s="122" t="s">
        <v>100</v>
      </c>
      <c r="S14" s="122" t="s">
        <v>101</v>
      </c>
      <c r="T14" s="122" t="s">
        <v>102</v>
      </c>
      <c r="U14" s="122" t="s">
        <v>103</v>
      </c>
      <c r="V14" s="123" t="s">
        <v>100</v>
      </c>
    </row>
    <row r="15" spans="1:22" x14ac:dyDescent="0.25">
      <c r="A15" s="30" t="s">
        <v>7</v>
      </c>
      <c r="B15" s="129" t="s">
        <v>156</v>
      </c>
      <c r="C15" s="30"/>
      <c r="D15" s="30"/>
      <c r="E15" s="31"/>
      <c r="F15" s="31"/>
      <c r="G15" s="31"/>
      <c r="H15" s="32"/>
      <c r="I15" s="31"/>
      <c r="J15" s="31"/>
      <c r="K15" s="33"/>
      <c r="R15" s="8" t="s">
        <v>126</v>
      </c>
      <c r="S15" s="9">
        <v>0.05</v>
      </c>
      <c r="T15" s="7" t="s">
        <v>104</v>
      </c>
      <c r="U15" s="7" t="s">
        <v>105</v>
      </c>
      <c r="V15" s="4" t="str">
        <f>CONCATENATE("≤ ",R15)</f>
        <v>≤ 95%</v>
      </c>
    </row>
    <row r="16" spans="1:22" ht="30" customHeight="1" x14ac:dyDescent="0.25">
      <c r="A16" s="27" t="s">
        <v>6</v>
      </c>
      <c r="B16" s="34" t="s">
        <v>157</v>
      </c>
      <c r="C16" s="35" t="s">
        <v>135</v>
      </c>
      <c r="D16" s="34" t="s">
        <v>158</v>
      </c>
      <c r="E16" s="36">
        <v>3</v>
      </c>
      <c r="F16" s="36"/>
      <c r="G16" s="36">
        <v>1</v>
      </c>
      <c r="H16" s="37">
        <f t="shared" ref="H16:H17" si="0">IF(G16=1,E16,IF(G16=2,0,IF(G16&gt;2,0)))</f>
        <v>3</v>
      </c>
      <c r="I16" s="36">
        <f t="shared" ref="I16:I17" si="1">IF(G16&gt;2,0,E16)</f>
        <v>3</v>
      </c>
      <c r="J16" s="38">
        <f>IF($C16="Essencial",$H16*0.5/SUMIF($C$16:$C$207,"Essencial",$I$16:$I$207),IF($C16="Obrigatória",$H16*0.25/SUMIF($C$16:$C$207,"Obrigatória",$I$16:$I$207),IF($C16="Recomendada",$H16*0.25/SUMIF($C$16:$C$207,"Recomendada",$I$16:$I$207),"")))</f>
        <v>1.1627906976744186E-2</v>
      </c>
      <c r="K16" s="39" t="s">
        <v>315</v>
      </c>
      <c r="R16" s="8" t="s">
        <v>127</v>
      </c>
      <c r="S16" s="9">
        <v>0.02</v>
      </c>
      <c r="T16" s="7" t="s">
        <v>106</v>
      </c>
      <c r="U16" s="7" t="s">
        <v>107</v>
      </c>
      <c r="V16" s="4" t="str">
        <f>CONCATENATE("&gt; ",R15," e &lt; ",R17)</f>
        <v>&gt; 95% e &lt; 99%</v>
      </c>
    </row>
    <row r="17" spans="1:22" ht="24" x14ac:dyDescent="0.25">
      <c r="A17" s="51" t="s">
        <v>71</v>
      </c>
      <c r="B17" s="53" t="s">
        <v>159</v>
      </c>
      <c r="C17" s="114" t="str">
        <f>IF($G$7=1,"Obrigatória",IF($G$7=2,"Recomendada",IF($G$7=3,"Obrigatória")))</f>
        <v>Obrigatória</v>
      </c>
      <c r="D17" s="53" t="s">
        <v>160</v>
      </c>
      <c r="E17" s="52">
        <v>2</v>
      </c>
      <c r="F17" s="52"/>
      <c r="G17" s="36">
        <v>1</v>
      </c>
      <c r="H17" s="115">
        <f t="shared" si="0"/>
        <v>2</v>
      </c>
      <c r="I17" s="52">
        <f t="shared" si="1"/>
        <v>2</v>
      </c>
      <c r="J17" s="116">
        <f>IF($C17="Essencial",$H17*0.5/SUMIF($C$16:$C$207,"Essencial",$I$16:$I$207),IF($C17="Obrigatória",$H17*0.25/SUMIF($C$16:$C$207,"Obrigatória",$I$16:$I$207),IF($C17="Recomendada",$H17*0.25/SUMIF($C$16:$C$207,"Recomendada",$I$16:$I$207),"")))</f>
        <v>4.9504950495049506E-3</v>
      </c>
      <c r="K17" s="59" t="s">
        <v>315</v>
      </c>
      <c r="R17" s="8" t="s">
        <v>128</v>
      </c>
      <c r="S17" s="9">
        <v>0.01</v>
      </c>
      <c r="T17" s="7" t="s">
        <v>108</v>
      </c>
      <c r="U17" s="7" t="s">
        <v>109</v>
      </c>
      <c r="V17" s="4" t="str">
        <f>CONCATENATE("≥ ",R17)</f>
        <v>≥ 99%</v>
      </c>
    </row>
    <row r="18" spans="1:22" x14ac:dyDescent="0.25">
      <c r="A18" s="40"/>
      <c r="B18" s="130" t="s">
        <v>174</v>
      </c>
      <c r="C18" s="40"/>
      <c r="D18" s="40"/>
      <c r="E18" s="41">
        <f>SUM(E16:E17)</f>
        <v>5</v>
      </c>
      <c r="F18" s="41"/>
      <c r="G18" s="41"/>
      <c r="H18" s="42">
        <f>SUM(H16:H17)</f>
        <v>5</v>
      </c>
      <c r="I18" s="41">
        <f>SUM(I16:I17)</f>
        <v>5</v>
      </c>
      <c r="J18" s="43">
        <f>SUM(J16:J17)</f>
        <v>1.6578402026249137E-2</v>
      </c>
      <c r="K18" s="44"/>
      <c r="R18" s="8" t="s">
        <v>110</v>
      </c>
      <c r="S18" s="10" t="s">
        <v>111</v>
      </c>
      <c r="T18" s="7" t="s">
        <v>112</v>
      </c>
      <c r="U18" s="7" t="s">
        <v>113</v>
      </c>
      <c r="V18" s="5"/>
    </row>
    <row r="19" spans="1:22" x14ac:dyDescent="0.25">
      <c r="A19" s="164" t="s">
        <v>0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</row>
    <row r="20" spans="1:22" x14ac:dyDescent="0.25">
      <c r="A20" s="45" t="s">
        <v>8</v>
      </c>
      <c r="B20" s="60" t="s">
        <v>161</v>
      </c>
      <c r="C20" s="45"/>
      <c r="D20" s="45"/>
      <c r="E20" s="46"/>
      <c r="F20" s="46"/>
      <c r="G20" s="46"/>
      <c r="H20" s="47"/>
      <c r="I20" s="46"/>
      <c r="J20" s="48" t="str">
        <f>IF($C20="Obrigatória",$H20*0.75/SUMIF($C$16:$C$190,"Obrigatória",$I$16:$I$208),IF($C20="Recomendada",$H20*0.25/SUMIF($C$16:$C$190,"Recomendada",$I$16:$I$208),""))</f>
        <v/>
      </c>
      <c r="K20" s="49"/>
      <c r="R20" s="11" t="s">
        <v>114</v>
      </c>
      <c r="S20" s="10" t="s">
        <v>115</v>
      </c>
      <c r="T20" s="7" t="s">
        <v>116</v>
      </c>
      <c r="U20" s="7" t="s">
        <v>117</v>
      </c>
      <c r="V20" s="1"/>
    </row>
    <row r="21" spans="1:22" x14ac:dyDescent="0.25">
      <c r="A21" s="27"/>
      <c r="B21" s="96"/>
      <c r="C21" s="35"/>
      <c r="D21" s="160" t="s">
        <v>144</v>
      </c>
      <c r="E21" s="36"/>
      <c r="F21" s="36"/>
      <c r="G21" s="36"/>
      <c r="H21" s="36"/>
      <c r="I21" s="36"/>
      <c r="J21" s="38" t="str">
        <f>IF($C21="Essencial",$H21*0.5/SUMIF($C$16:$C$203,"Essencial",$I$16:$I$203),IF($C21="Obrigatória",$H21*0.25/SUMIF($C$16:$C$203,"Obrigatória",$I$16:$I$203),IF($C21="Recomendada",$H21*0.25/SUMIF($C$16:$C$203,"Recomendada",$I$16:$I$203),"")))</f>
        <v/>
      </c>
      <c r="K21" s="39"/>
      <c r="R21" s="8" t="s">
        <v>129</v>
      </c>
      <c r="S21" s="10" t="s">
        <v>118</v>
      </c>
      <c r="T21" s="7" t="s">
        <v>119</v>
      </c>
      <c r="U21" s="7" t="s">
        <v>120</v>
      </c>
      <c r="V21" s="1"/>
    </row>
    <row r="22" spans="1:22" ht="15" customHeight="1" x14ac:dyDescent="0.25">
      <c r="A22" s="51" t="s">
        <v>9</v>
      </c>
      <c r="B22" s="53" t="s">
        <v>166</v>
      </c>
      <c r="C22" s="114" t="str">
        <f>IF($G$7=1,"Obrigatória",IF($G$7=2,"Recomendada",IF($G$7=3,"Obrigatória")))</f>
        <v>Obrigatória</v>
      </c>
      <c r="D22" s="161"/>
      <c r="E22" s="52">
        <v>2</v>
      </c>
      <c r="F22" s="52"/>
      <c r="G22" s="36">
        <v>1</v>
      </c>
      <c r="H22" s="115">
        <f>IF(G22=1,E22,IF(G22=2,0,IF(G22&gt;2,0)))</f>
        <v>2</v>
      </c>
      <c r="I22" s="52">
        <f>IF(G22&gt;2,0,E22)</f>
        <v>2</v>
      </c>
      <c r="J22" s="116">
        <f t="shared" ref="J22:J29" si="2">IF($C22="Essencial",$H22*0.5/SUMIF($C$16:$C$207,"Essencial",$I$16:$I$207),IF($C22="Obrigatória",$H22*0.25/SUMIF($C$16:$C$207,"Obrigatória",$I$16:$I$207),IF($C22="Recomendada",$H22*0.25/SUMIF($C$16:$C$207,"Recomendada",$I$16:$I$207),"")))</f>
        <v>4.9504950495049506E-3</v>
      </c>
      <c r="K22" s="59" t="s">
        <v>315</v>
      </c>
      <c r="R22" s="11" t="s">
        <v>130</v>
      </c>
      <c r="S22" s="10" t="s">
        <v>121</v>
      </c>
      <c r="T22" s="7" t="s">
        <v>122</v>
      </c>
      <c r="U22" s="7" t="s">
        <v>123</v>
      </c>
      <c r="V22" s="1"/>
    </row>
    <row r="23" spans="1:22" ht="15" customHeight="1" x14ac:dyDescent="0.25">
      <c r="A23" s="51" t="s">
        <v>76</v>
      </c>
      <c r="B23" s="53" t="s">
        <v>165</v>
      </c>
      <c r="C23" s="114" t="str">
        <f t="shared" ref="C23:C28" si="3">IF($G$7=1,"Obrigatória",IF($G$7=2,"Recomendada",IF($G$7=3,"Obrigatória")))</f>
        <v>Obrigatória</v>
      </c>
      <c r="D23" s="161"/>
      <c r="E23" s="52">
        <v>2</v>
      </c>
      <c r="F23" s="52"/>
      <c r="G23" s="36">
        <v>1</v>
      </c>
      <c r="H23" s="115">
        <f t="shared" ref="H23:H29" si="4">IF(G23=1,E23,IF(G23=2,0,IF(G23&gt;2,0)))</f>
        <v>2</v>
      </c>
      <c r="I23" s="52">
        <f t="shared" ref="I23:I29" si="5">IF(G23&gt;2,0,E23)</f>
        <v>2</v>
      </c>
      <c r="J23" s="116">
        <f t="shared" si="2"/>
        <v>4.9504950495049506E-3</v>
      </c>
      <c r="K23" s="59" t="s">
        <v>315</v>
      </c>
      <c r="R23" s="157" t="s">
        <v>125</v>
      </c>
      <c r="S23" s="157"/>
      <c r="T23" s="157"/>
      <c r="U23" s="157"/>
    </row>
    <row r="24" spans="1:22" x14ac:dyDescent="0.25">
      <c r="A24" s="51" t="s">
        <v>319</v>
      </c>
      <c r="B24" s="53" t="s">
        <v>162</v>
      </c>
      <c r="C24" s="114" t="str">
        <f t="shared" si="3"/>
        <v>Obrigatória</v>
      </c>
      <c r="D24" s="161"/>
      <c r="E24" s="52">
        <v>2</v>
      </c>
      <c r="F24" s="52"/>
      <c r="G24" s="36">
        <v>1</v>
      </c>
      <c r="H24" s="115">
        <f t="shared" si="4"/>
        <v>2</v>
      </c>
      <c r="I24" s="52">
        <f t="shared" si="5"/>
        <v>2</v>
      </c>
      <c r="J24" s="116">
        <f t="shared" si="2"/>
        <v>4.9504950495049506E-3</v>
      </c>
      <c r="K24" s="59" t="s">
        <v>315</v>
      </c>
      <c r="R24" s="158"/>
      <c r="S24" s="158"/>
      <c r="T24" s="158"/>
      <c r="U24" s="158"/>
    </row>
    <row r="25" spans="1:22" x14ac:dyDescent="0.25">
      <c r="A25" s="51" t="s">
        <v>320</v>
      </c>
      <c r="B25" s="53" t="s">
        <v>163</v>
      </c>
      <c r="C25" s="114" t="str">
        <f t="shared" si="3"/>
        <v>Obrigatória</v>
      </c>
      <c r="D25" s="161"/>
      <c r="E25" s="52">
        <v>2</v>
      </c>
      <c r="F25" s="52"/>
      <c r="G25" s="36">
        <v>1</v>
      </c>
      <c r="H25" s="115">
        <f t="shared" si="4"/>
        <v>2</v>
      </c>
      <c r="I25" s="52">
        <f t="shared" si="5"/>
        <v>2</v>
      </c>
      <c r="J25" s="116">
        <f t="shared" si="2"/>
        <v>4.9504950495049506E-3</v>
      </c>
      <c r="K25" s="59" t="s">
        <v>315</v>
      </c>
      <c r="R25" s="158"/>
      <c r="S25" s="158"/>
      <c r="T25" s="158"/>
      <c r="U25" s="158"/>
    </row>
    <row r="26" spans="1:22" x14ac:dyDescent="0.25">
      <c r="A26" s="51" t="s">
        <v>321</v>
      </c>
      <c r="B26" s="53" t="s">
        <v>164</v>
      </c>
      <c r="C26" s="114" t="str">
        <f t="shared" si="3"/>
        <v>Obrigatória</v>
      </c>
      <c r="D26" s="161"/>
      <c r="E26" s="52">
        <v>2</v>
      </c>
      <c r="F26" s="52"/>
      <c r="G26" s="36">
        <v>1</v>
      </c>
      <c r="H26" s="115">
        <f t="shared" si="4"/>
        <v>2</v>
      </c>
      <c r="I26" s="52">
        <f t="shared" si="5"/>
        <v>2</v>
      </c>
      <c r="J26" s="116">
        <f t="shared" si="2"/>
        <v>4.9504950495049506E-3</v>
      </c>
      <c r="K26" s="59" t="s">
        <v>315</v>
      </c>
      <c r="R26" s="158"/>
      <c r="S26" s="158"/>
      <c r="T26" s="158"/>
      <c r="U26" s="158"/>
    </row>
    <row r="27" spans="1:22" x14ac:dyDescent="0.25">
      <c r="A27" s="51" t="s">
        <v>322</v>
      </c>
      <c r="B27" s="53" t="s">
        <v>167</v>
      </c>
      <c r="C27" s="114" t="str">
        <f t="shared" si="3"/>
        <v>Obrigatória</v>
      </c>
      <c r="D27" s="117" t="s">
        <v>168</v>
      </c>
      <c r="E27" s="52">
        <v>2</v>
      </c>
      <c r="F27" s="52"/>
      <c r="G27" s="36">
        <v>1</v>
      </c>
      <c r="H27" s="115">
        <f t="shared" si="4"/>
        <v>2</v>
      </c>
      <c r="I27" s="52">
        <f t="shared" si="5"/>
        <v>2</v>
      </c>
      <c r="J27" s="116">
        <f t="shared" si="2"/>
        <v>4.9504950495049506E-3</v>
      </c>
      <c r="K27" s="59" t="s">
        <v>315</v>
      </c>
      <c r="R27" s="158"/>
      <c r="S27" s="158"/>
      <c r="T27" s="158"/>
      <c r="U27" s="158"/>
    </row>
    <row r="28" spans="1:22" ht="36" x14ac:dyDescent="0.25">
      <c r="A28" s="51" t="s">
        <v>323</v>
      </c>
      <c r="B28" s="53" t="s">
        <v>169</v>
      </c>
      <c r="C28" s="114" t="str">
        <f t="shared" si="3"/>
        <v>Obrigatória</v>
      </c>
      <c r="D28" s="117" t="s">
        <v>170</v>
      </c>
      <c r="E28" s="52">
        <v>2</v>
      </c>
      <c r="F28" s="52"/>
      <c r="G28" s="36">
        <v>1</v>
      </c>
      <c r="H28" s="115">
        <f t="shared" si="4"/>
        <v>2</v>
      </c>
      <c r="I28" s="52">
        <f t="shared" si="5"/>
        <v>2</v>
      </c>
      <c r="J28" s="116">
        <f t="shared" si="2"/>
        <v>4.9504950495049506E-3</v>
      </c>
      <c r="K28" s="59" t="s">
        <v>315</v>
      </c>
      <c r="R28" s="158"/>
      <c r="S28" s="158"/>
      <c r="T28" s="158"/>
      <c r="U28" s="158"/>
    </row>
    <row r="29" spans="1:22" x14ac:dyDescent="0.25">
      <c r="A29" s="27" t="s">
        <v>324</v>
      </c>
      <c r="B29" s="34" t="s">
        <v>172</v>
      </c>
      <c r="C29" s="35" t="s">
        <v>99</v>
      </c>
      <c r="D29" s="50" t="s">
        <v>171</v>
      </c>
      <c r="E29" s="36">
        <v>1</v>
      </c>
      <c r="F29" s="36"/>
      <c r="G29" s="36">
        <v>1</v>
      </c>
      <c r="H29" s="37">
        <f t="shared" si="4"/>
        <v>1</v>
      </c>
      <c r="I29" s="36">
        <f t="shared" si="5"/>
        <v>1</v>
      </c>
      <c r="J29" s="38">
        <f t="shared" si="2"/>
        <v>1.6666666666666666E-2</v>
      </c>
      <c r="K29" s="39" t="s">
        <v>315</v>
      </c>
      <c r="R29" s="158"/>
      <c r="S29" s="158"/>
      <c r="T29" s="158"/>
      <c r="U29" s="158"/>
    </row>
    <row r="30" spans="1:22" x14ac:dyDescent="0.25">
      <c r="A30" s="40"/>
      <c r="B30" s="130" t="s">
        <v>174</v>
      </c>
      <c r="C30" s="40"/>
      <c r="D30" s="40"/>
      <c r="E30" s="41">
        <f>SUM(E22:E29)</f>
        <v>15</v>
      </c>
      <c r="F30" s="41"/>
      <c r="G30" s="41"/>
      <c r="H30" s="42">
        <f>SUM(H22:H29)</f>
        <v>15</v>
      </c>
      <c r="I30" s="41">
        <f>SUM(I22:I29)</f>
        <v>15</v>
      </c>
      <c r="J30" s="43">
        <f>SUM(J22:J29)</f>
        <v>5.1320132013201319E-2</v>
      </c>
      <c r="K30" s="44"/>
      <c r="R30" s="158"/>
      <c r="S30" s="158"/>
      <c r="T30" s="158"/>
      <c r="U30" s="158"/>
    </row>
    <row r="31" spans="1:22" x14ac:dyDescent="0.25">
      <c r="A31" s="45" t="s">
        <v>353</v>
      </c>
      <c r="B31" s="60" t="s">
        <v>11</v>
      </c>
      <c r="C31" s="45"/>
      <c r="D31" s="45"/>
      <c r="E31" s="46"/>
      <c r="F31" s="46"/>
      <c r="G31" s="46"/>
      <c r="H31" s="47"/>
      <c r="I31" s="46"/>
      <c r="J31" s="48" t="str">
        <f>IF($C31="Obrigatória",$H31*0.75/SUMIF($C$16:$C$190,"Obrigatória",$I$16:$I$208),IF($C31="Recomendada",$H31*0.25/SUMIF($C$16:$C$190,"Recomendada",$I$16:$I$208),""))</f>
        <v/>
      </c>
      <c r="K31" s="49"/>
    </row>
    <row r="32" spans="1:22" ht="15" customHeight="1" x14ac:dyDescent="0.25">
      <c r="A32" s="51" t="s">
        <v>354</v>
      </c>
      <c r="B32" s="34" t="s">
        <v>175</v>
      </c>
      <c r="C32" s="34" t="s">
        <v>135</v>
      </c>
      <c r="D32" s="135" t="s">
        <v>179</v>
      </c>
      <c r="E32" s="36">
        <v>3</v>
      </c>
      <c r="F32" s="36"/>
      <c r="G32" s="36">
        <v>1</v>
      </c>
      <c r="H32" s="37">
        <f t="shared" ref="H32:H38" si="6">IF(G32=1,E32,IF(G32=2,0,IF(G32&gt;2,0)))</f>
        <v>3</v>
      </c>
      <c r="I32" s="36">
        <f t="shared" ref="I32:I38" si="7">IF(G32&gt;2,0,E32)</f>
        <v>3</v>
      </c>
      <c r="J32" s="38">
        <f t="shared" ref="J32:J38" si="8">IF($C32="Essencial",$H32*0.5/SUMIF($C$16:$C$207,"Essencial",$I$16:$I$207),IF($C32="Obrigatória",$H32*0.25/SUMIF($C$16:$C$207,"Obrigatória",$I$16:$I$207),IF($C32="Recomendada",$H32*0.25/SUMIF($C$16:$C$207,"Recomendada",$I$16:$I$207),"")))</f>
        <v>1.1627906976744186E-2</v>
      </c>
      <c r="K32" s="39" t="s">
        <v>315</v>
      </c>
    </row>
    <row r="33" spans="1:11" x14ac:dyDescent="0.25">
      <c r="A33" s="51" t="s">
        <v>355</v>
      </c>
      <c r="B33" s="53" t="s">
        <v>176</v>
      </c>
      <c r="C33" s="53" t="s">
        <v>135</v>
      </c>
      <c r="D33" s="165"/>
      <c r="E33" s="52">
        <v>3</v>
      </c>
      <c r="F33" s="52"/>
      <c r="G33" s="36">
        <v>1</v>
      </c>
      <c r="H33" s="115">
        <f t="shared" si="6"/>
        <v>3</v>
      </c>
      <c r="I33" s="52">
        <f t="shared" si="7"/>
        <v>3</v>
      </c>
      <c r="J33" s="116">
        <f t="shared" si="8"/>
        <v>1.1627906976744186E-2</v>
      </c>
      <c r="K33" s="59" t="s">
        <v>315</v>
      </c>
    </row>
    <row r="34" spans="1:11" x14ac:dyDescent="0.25">
      <c r="A34" s="51" t="s">
        <v>356</v>
      </c>
      <c r="B34" s="53" t="s">
        <v>177</v>
      </c>
      <c r="C34" s="53" t="s">
        <v>135</v>
      </c>
      <c r="D34" s="165"/>
      <c r="E34" s="52">
        <v>3</v>
      </c>
      <c r="F34" s="52"/>
      <c r="G34" s="36">
        <v>1</v>
      </c>
      <c r="H34" s="115">
        <f t="shared" si="6"/>
        <v>3</v>
      </c>
      <c r="I34" s="52">
        <f t="shared" si="7"/>
        <v>3</v>
      </c>
      <c r="J34" s="116">
        <f t="shared" si="8"/>
        <v>1.1627906976744186E-2</v>
      </c>
      <c r="K34" s="59" t="s">
        <v>315</v>
      </c>
    </row>
    <row r="35" spans="1:11" ht="36" x14ac:dyDescent="0.25">
      <c r="A35" s="51" t="s">
        <v>357</v>
      </c>
      <c r="B35" s="34" t="s">
        <v>178</v>
      </c>
      <c r="C35" s="35" t="str">
        <f t="shared" ref="C35:C36" si="9">IF($G$7=1,"Obrigatória",IF($G$7=2,"Recomendada",IF($G$7=3,"Obrigatória")))</f>
        <v>Obrigatória</v>
      </c>
      <c r="D35" s="136"/>
      <c r="E35" s="36">
        <v>2</v>
      </c>
      <c r="F35" s="36"/>
      <c r="G35" s="36">
        <v>1</v>
      </c>
      <c r="H35" s="37">
        <f t="shared" si="6"/>
        <v>2</v>
      </c>
      <c r="I35" s="36">
        <f t="shared" si="7"/>
        <v>2</v>
      </c>
      <c r="J35" s="38">
        <f t="shared" si="8"/>
        <v>4.9504950495049506E-3</v>
      </c>
      <c r="K35" s="39" t="s">
        <v>315</v>
      </c>
    </row>
    <row r="36" spans="1:11" x14ac:dyDescent="0.25">
      <c r="A36" s="51" t="s">
        <v>358</v>
      </c>
      <c r="B36" s="34" t="s">
        <v>180</v>
      </c>
      <c r="C36" s="35" t="str">
        <f t="shared" si="9"/>
        <v>Obrigatória</v>
      </c>
      <c r="D36" s="136"/>
      <c r="E36" s="52">
        <v>2</v>
      </c>
      <c r="F36" s="36"/>
      <c r="G36" s="36">
        <v>1</v>
      </c>
      <c r="H36" s="37">
        <f t="shared" si="6"/>
        <v>2</v>
      </c>
      <c r="I36" s="36">
        <f t="shared" si="7"/>
        <v>2</v>
      </c>
      <c r="J36" s="38">
        <f t="shared" si="8"/>
        <v>4.9504950495049506E-3</v>
      </c>
      <c r="K36" s="39" t="s">
        <v>315</v>
      </c>
    </row>
    <row r="37" spans="1:11" x14ac:dyDescent="0.25">
      <c r="A37" s="51" t="s">
        <v>359</v>
      </c>
      <c r="B37" s="34" t="s">
        <v>181</v>
      </c>
      <c r="C37" s="53" t="s">
        <v>135</v>
      </c>
      <c r="D37" s="136"/>
      <c r="E37" s="52">
        <v>3</v>
      </c>
      <c r="F37" s="36"/>
      <c r="G37" s="36">
        <v>1</v>
      </c>
      <c r="H37" s="37">
        <f t="shared" si="6"/>
        <v>3</v>
      </c>
      <c r="I37" s="36">
        <f t="shared" si="7"/>
        <v>3</v>
      </c>
      <c r="J37" s="38">
        <f t="shared" si="8"/>
        <v>1.1627906976744186E-2</v>
      </c>
      <c r="K37" s="39" t="s">
        <v>315</v>
      </c>
    </row>
    <row r="38" spans="1:11" ht="15" customHeight="1" x14ac:dyDescent="0.25">
      <c r="A38" s="51" t="s">
        <v>360</v>
      </c>
      <c r="B38" s="53" t="s">
        <v>182</v>
      </c>
      <c r="C38" s="53" t="s">
        <v>135</v>
      </c>
      <c r="D38" s="136"/>
      <c r="E38" s="52">
        <v>3</v>
      </c>
      <c r="F38" s="36"/>
      <c r="G38" s="36">
        <v>1</v>
      </c>
      <c r="H38" s="37">
        <f t="shared" si="6"/>
        <v>3</v>
      </c>
      <c r="I38" s="36">
        <f t="shared" si="7"/>
        <v>3</v>
      </c>
      <c r="J38" s="38">
        <f t="shared" si="8"/>
        <v>1.1627906976744186E-2</v>
      </c>
      <c r="K38" s="39" t="s">
        <v>315</v>
      </c>
    </row>
    <row r="39" spans="1:11" ht="24" x14ac:dyDescent="0.25">
      <c r="A39" s="51" t="s">
        <v>361</v>
      </c>
      <c r="B39" s="54" t="s">
        <v>183</v>
      </c>
      <c r="C39" s="54"/>
      <c r="D39" s="136"/>
      <c r="E39" s="55" t="str">
        <f>IF($C39="Essencial",$H39*0.5/SUMIF($C$16:$C$203,"Essencial",$I$16:$I$203),IF($C39="Obrigatória",$H39*0.25/SUMIF($C$16:$C$203,"Obrigatória",$I$16:$I$203),IF($C39="Recomendada",$H39*0.25/SUMIF($C$16:$C$203,"Recomendada",$I$16:$I$203),"")))</f>
        <v/>
      </c>
      <c r="F39" s="56"/>
      <c r="G39" s="56"/>
      <c r="H39" s="56"/>
      <c r="I39" s="56"/>
      <c r="J39" s="57"/>
      <c r="K39" s="39" t="s">
        <v>315</v>
      </c>
    </row>
    <row r="40" spans="1:11" x14ac:dyDescent="0.25">
      <c r="A40" s="51" t="s">
        <v>409</v>
      </c>
      <c r="B40" s="53" t="s">
        <v>184</v>
      </c>
      <c r="C40" s="53" t="s">
        <v>135</v>
      </c>
      <c r="D40" s="136"/>
      <c r="E40" s="52">
        <v>3</v>
      </c>
      <c r="F40" s="36"/>
      <c r="G40" s="36">
        <v>1</v>
      </c>
      <c r="H40" s="37">
        <f t="shared" ref="H40:H42" si="10">IF(G40=1,E40,IF(G40=2,0,IF(G40&gt;2,0)))</f>
        <v>3</v>
      </c>
      <c r="I40" s="36">
        <f t="shared" ref="I40:I42" si="11">IF(G40&gt;2,0,E40)</f>
        <v>3</v>
      </c>
      <c r="J40" s="38">
        <f>IF($C40="Essencial",$H40*0.5/SUMIF($C$16:$C$207,"Essencial",$I$16:$I$207),IF($C40="Obrigatória",$H40*0.25/SUMIF($C$16:$C$207,"Obrigatória",$I$16:$I$207),IF($C40="Recomendada",$H40*0.25/SUMIF($C$16:$C$207,"Recomendada",$I$16:$I$207),"")))</f>
        <v>1.1627906976744186E-2</v>
      </c>
      <c r="K40" s="39" t="s">
        <v>315</v>
      </c>
    </row>
    <row r="41" spans="1:11" x14ac:dyDescent="0.25">
      <c r="A41" s="51" t="s">
        <v>410</v>
      </c>
      <c r="B41" s="53" t="s">
        <v>185</v>
      </c>
      <c r="C41" s="53" t="s">
        <v>135</v>
      </c>
      <c r="D41" s="136"/>
      <c r="E41" s="52">
        <v>3</v>
      </c>
      <c r="F41" s="36"/>
      <c r="G41" s="36">
        <v>1</v>
      </c>
      <c r="H41" s="37">
        <f t="shared" si="10"/>
        <v>3</v>
      </c>
      <c r="I41" s="36">
        <f t="shared" si="11"/>
        <v>3</v>
      </c>
      <c r="J41" s="38">
        <f>IF($C41="Essencial",$H41*0.5/SUMIF($C$16:$C$207,"Essencial",$I$16:$I$207),IF($C41="Obrigatória",$H41*0.25/SUMIF($C$16:$C$207,"Obrigatória",$I$16:$I$207),IF($C41="Recomendada",$H41*0.25/SUMIF($C$16:$C$207,"Recomendada",$I$16:$I$207),"")))</f>
        <v>1.1627906976744186E-2</v>
      </c>
      <c r="K41" s="39" t="s">
        <v>315</v>
      </c>
    </row>
    <row r="42" spans="1:11" x14ac:dyDescent="0.25">
      <c r="A42" s="51" t="s">
        <v>411</v>
      </c>
      <c r="B42" s="53" t="s">
        <v>186</v>
      </c>
      <c r="C42" s="53" t="s">
        <v>135</v>
      </c>
      <c r="D42" s="137"/>
      <c r="E42" s="52">
        <v>3</v>
      </c>
      <c r="F42" s="36"/>
      <c r="G42" s="36">
        <v>1</v>
      </c>
      <c r="H42" s="37">
        <f t="shared" si="10"/>
        <v>3</v>
      </c>
      <c r="I42" s="36">
        <f t="shared" si="11"/>
        <v>3</v>
      </c>
      <c r="J42" s="38">
        <f>IF($C42="Essencial",$H42*0.5/SUMIF($C$16:$C$207,"Essencial",$I$16:$I$207),IF($C42="Obrigatória",$H42*0.25/SUMIF($C$16:$C$207,"Obrigatória",$I$16:$I$207),IF($C42="Recomendada",$H42*0.25/SUMIF($C$16:$C$207,"Recomendada",$I$16:$I$207),"")))</f>
        <v>1.1627906976744186E-2</v>
      </c>
      <c r="K42" s="39" t="s">
        <v>315</v>
      </c>
    </row>
    <row r="43" spans="1:11" x14ac:dyDescent="0.25">
      <c r="A43" s="40"/>
      <c r="B43" s="130" t="s">
        <v>174</v>
      </c>
      <c r="C43" s="40"/>
      <c r="D43" s="40"/>
      <c r="E43" s="41">
        <f>SUM(E32:E42)</f>
        <v>28</v>
      </c>
      <c r="F43" s="41"/>
      <c r="G43" s="41"/>
      <c r="H43" s="41">
        <f>SUM(H32:H42)</f>
        <v>28</v>
      </c>
      <c r="I43" s="41">
        <f>SUM(I32:I42)</f>
        <v>28</v>
      </c>
      <c r="J43" s="43">
        <f>SUM(J32:J42)</f>
        <v>0.10292424591296337</v>
      </c>
      <c r="K43" s="44"/>
    </row>
    <row r="44" spans="1:11" x14ac:dyDescent="0.25">
      <c r="A44" s="45" t="s">
        <v>10</v>
      </c>
      <c r="B44" s="60" t="s">
        <v>16</v>
      </c>
      <c r="C44" s="45"/>
      <c r="D44" s="45"/>
      <c r="E44" s="46"/>
      <c r="F44" s="46"/>
      <c r="G44" s="46"/>
      <c r="H44" s="47"/>
      <c r="I44" s="46"/>
      <c r="J44" s="48" t="str">
        <f>IF($C44="Obrigatória",$H44*0.75/SUMIF($C$16:$C$190,"Obrigatória",$I$16:$I$208),IF($C44="Recomendada",$H44*0.25/SUMIF($C$16:$C$190,"Recomendada",$I$16:$I$208),""))</f>
        <v/>
      </c>
      <c r="K44" s="49"/>
    </row>
    <row r="45" spans="1:11" ht="15" customHeight="1" x14ac:dyDescent="0.25">
      <c r="A45" s="51" t="s">
        <v>12</v>
      </c>
      <c r="B45" s="53" t="s">
        <v>187</v>
      </c>
      <c r="C45" s="53" t="s">
        <v>135</v>
      </c>
      <c r="D45" s="166" t="s">
        <v>196</v>
      </c>
      <c r="E45" s="52">
        <v>3</v>
      </c>
      <c r="F45" s="52"/>
      <c r="G45" s="52">
        <v>1</v>
      </c>
      <c r="H45" s="115">
        <f t="shared" ref="H45:H53" si="12">IF(G45=1,E45,IF(G45=2,0,IF(G45&gt;2,0)))</f>
        <v>3</v>
      </c>
      <c r="I45" s="52">
        <f t="shared" ref="I45:I57" si="13">IF(G45&gt;2,0,E45)</f>
        <v>3</v>
      </c>
      <c r="J45" s="116">
        <f t="shared" ref="J45:J53" si="14">IF($C45="Essencial",$H45*0.5/SUMIF($C$16:$C$207,"Essencial",$I$16:$I$207),IF($C45="Obrigatória",$H45*0.25/SUMIF($C$16:$C$207,"Obrigatória",$I$16:$I$207),IF($C45="Recomendada",$H45*0.25/SUMIF($C$16:$C$207,"Recomendada",$I$16:$I$207),"")))</f>
        <v>1.1627906976744186E-2</v>
      </c>
      <c r="K45" s="59" t="s">
        <v>315</v>
      </c>
    </row>
    <row r="46" spans="1:11" ht="36" x14ac:dyDescent="0.25">
      <c r="A46" s="51" t="s">
        <v>13</v>
      </c>
      <c r="B46" s="53" t="s">
        <v>188</v>
      </c>
      <c r="C46" s="53" t="s">
        <v>135</v>
      </c>
      <c r="D46" s="165"/>
      <c r="E46" s="52">
        <v>3</v>
      </c>
      <c r="F46" s="52"/>
      <c r="G46" s="52">
        <v>1</v>
      </c>
      <c r="H46" s="115">
        <f t="shared" si="12"/>
        <v>3</v>
      </c>
      <c r="I46" s="52">
        <f t="shared" si="13"/>
        <v>3</v>
      </c>
      <c r="J46" s="116">
        <f t="shared" si="14"/>
        <v>1.1627906976744186E-2</v>
      </c>
      <c r="K46" s="59" t="s">
        <v>315</v>
      </c>
    </row>
    <row r="47" spans="1:11" x14ac:dyDescent="0.25">
      <c r="A47" s="51" t="s">
        <v>14</v>
      </c>
      <c r="B47" s="53" t="s">
        <v>189</v>
      </c>
      <c r="C47" s="53" t="s">
        <v>135</v>
      </c>
      <c r="D47" s="165"/>
      <c r="E47" s="52">
        <v>3</v>
      </c>
      <c r="F47" s="52"/>
      <c r="G47" s="52">
        <v>1</v>
      </c>
      <c r="H47" s="115">
        <f t="shared" si="12"/>
        <v>3</v>
      </c>
      <c r="I47" s="52">
        <f t="shared" si="13"/>
        <v>3</v>
      </c>
      <c r="J47" s="116">
        <f t="shared" si="14"/>
        <v>1.1627906976744186E-2</v>
      </c>
      <c r="K47" s="59" t="s">
        <v>315</v>
      </c>
    </row>
    <row r="48" spans="1:11" ht="24" x14ac:dyDescent="0.25">
      <c r="A48" s="51" t="s">
        <v>74</v>
      </c>
      <c r="B48" s="53" t="s">
        <v>190</v>
      </c>
      <c r="C48" s="53" t="s">
        <v>135</v>
      </c>
      <c r="D48" s="165"/>
      <c r="E48" s="52">
        <v>3</v>
      </c>
      <c r="F48" s="52"/>
      <c r="G48" s="52">
        <v>1</v>
      </c>
      <c r="H48" s="115">
        <f t="shared" si="12"/>
        <v>3</v>
      </c>
      <c r="I48" s="52">
        <f t="shared" si="13"/>
        <v>3</v>
      </c>
      <c r="J48" s="116">
        <f t="shared" si="14"/>
        <v>1.1627906976744186E-2</v>
      </c>
      <c r="K48" s="59" t="s">
        <v>315</v>
      </c>
    </row>
    <row r="49" spans="1:11" x14ac:dyDescent="0.25">
      <c r="A49" s="51" t="s">
        <v>77</v>
      </c>
      <c r="B49" s="53" t="s">
        <v>191</v>
      </c>
      <c r="C49" s="53" t="s">
        <v>135</v>
      </c>
      <c r="D49" s="165"/>
      <c r="E49" s="52">
        <v>3</v>
      </c>
      <c r="F49" s="52"/>
      <c r="G49" s="52">
        <v>1</v>
      </c>
      <c r="H49" s="115">
        <f t="shared" si="12"/>
        <v>3</v>
      </c>
      <c r="I49" s="52">
        <f t="shared" si="13"/>
        <v>3</v>
      </c>
      <c r="J49" s="116">
        <f t="shared" si="14"/>
        <v>1.1627906976744186E-2</v>
      </c>
      <c r="K49" s="59" t="s">
        <v>315</v>
      </c>
    </row>
    <row r="50" spans="1:11" ht="36" x14ac:dyDescent="0.25">
      <c r="A50" s="51" t="s">
        <v>325</v>
      </c>
      <c r="B50" s="53" t="s">
        <v>192</v>
      </c>
      <c r="C50" s="35" t="str">
        <f t="shared" ref="C50:C51" si="15">IF($G$7=1,"Obrigatória",IF($G$7=2,"Recomendada",IF($G$7=3,"Obrigatória")))</f>
        <v>Obrigatória</v>
      </c>
      <c r="D50" s="165"/>
      <c r="E50" s="52">
        <v>2</v>
      </c>
      <c r="F50" s="52"/>
      <c r="G50" s="52">
        <v>1</v>
      </c>
      <c r="H50" s="37">
        <f t="shared" si="12"/>
        <v>2</v>
      </c>
      <c r="I50" s="36">
        <f t="shared" si="13"/>
        <v>2</v>
      </c>
      <c r="J50" s="38">
        <f t="shared" si="14"/>
        <v>4.9504950495049506E-3</v>
      </c>
      <c r="K50" s="39" t="s">
        <v>315</v>
      </c>
    </row>
    <row r="51" spans="1:11" x14ac:dyDescent="0.25">
      <c r="A51" s="51" t="s">
        <v>326</v>
      </c>
      <c r="B51" s="53" t="s">
        <v>180</v>
      </c>
      <c r="C51" s="35" t="str">
        <f t="shared" si="15"/>
        <v>Obrigatória</v>
      </c>
      <c r="D51" s="165"/>
      <c r="E51" s="52">
        <v>2</v>
      </c>
      <c r="F51" s="52"/>
      <c r="G51" s="52">
        <v>1</v>
      </c>
      <c r="H51" s="37">
        <f t="shared" si="12"/>
        <v>2</v>
      </c>
      <c r="I51" s="36">
        <f t="shared" si="13"/>
        <v>2</v>
      </c>
      <c r="J51" s="38">
        <f t="shared" si="14"/>
        <v>4.9504950495049506E-3</v>
      </c>
      <c r="K51" s="39" t="s">
        <v>315</v>
      </c>
    </row>
    <row r="52" spans="1:11" x14ac:dyDescent="0.25">
      <c r="A52" s="51" t="s">
        <v>327</v>
      </c>
      <c r="B52" s="53" t="s">
        <v>181</v>
      </c>
      <c r="C52" s="53" t="s">
        <v>135</v>
      </c>
      <c r="D52" s="165"/>
      <c r="E52" s="52">
        <v>3</v>
      </c>
      <c r="F52" s="52"/>
      <c r="G52" s="52">
        <v>1</v>
      </c>
      <c r="H52" s="115">
        <f t="shared" si="12"/>
        <v>3</v>
      </c>
      <c r="I52" s="52">
        <f t="shared" si="13"/>
        <v>3</v>
      </c>
      <c r="J52" s="116">
        <f t="shared" si="14"/>
        <v>1.1627906976744186E-2</v>
      </c>
      <c r="K52" s="59" t="s">
        <v>315</v>
      </c>
    </row>
    <row r="53" spans="1:11" ht="24" x14ac:dyDescent="0.25">
      <c r="A53" s="51" t="s">
        <v>328</v>
      </c>
      <c r="B53" s="53" t="s">
        <v>182</v>
      </c>
      <c r="C53" s="53" t="s">
        <v>135</v>
      </c>
      <c r="D53" s="165"/>
      <c r="E53" s="52">
        <v>3</v>
      </c>
      <c r="F53" s="52"/>
      <c r="G53" s="52">
        <v>1</v>
      </c>
      <c r="H53" s="37">
        <f t="shared" si="12"/>
        <v>3</v>
      </c>
      <c r="I53" s="36">
        <f t="shared" si="13"/>
        <v>3</v>
      </c>
      <c r="J53" s="38">
        <f t="shared" si="14"/>
        <v>1.1627906976744186E-2</v>
      </c>
      <c r="K53" s="39" t="s">
        <v>315</v>
      </c>
    </row>
    <row r="54" spans="1:11" x14ac:dyDescent="0.25">
      <c r="A54" s="51" t="s">
        <v>329</v>
      </c>
      <c r="B54" s="54" t="s">
        <v>193</v>
      </c>
      <c r="C54" s="54"/>
      <c r="D54" s="165"/>
      <c r="E54" s="29"/>
      <c r="F54" s="52"/>
      <c r="G54" s="52"/>
      <c r="H54" s="29"/>
      <c r="I54" s="36"/>
      <c r="J54" s="58"/>
      <c r="K54" s="59"/>
    </row>
    <row r="55" spans="1:11" x14ac:dyDescent="0.25">
      <c r="A55" s="51" t="s">
        <v>412</v>
      </c>
      <c r="B55" s="53" t="s">
        <v>194</v>
      </c>
      <c r="C55" s="53" t="s">
        <v>135</v>
      </c>
      <c r="D55" s="165"/>
      <c r="E55" s="52">
        <v>3</v>
      </c>
      <c r="F55" s="52"/>
      <c r="G55" s="52">
        <v>1</v>
      </c>
      <c r="H55" s="37">
        <f t="shared" ref="H55:H57" si="16">IF(G55=1,E55,IF(G55=2,0,IF(G55&gt;2,0)))</f>
        <v>3</v>
      </c>
      <c r="I55" s="36">
        <f t="shared" si="13"/>
        <v>3</v>
      </c>
      <c r="J55" s="38">
        <f>IF($C55="Essencial",$H55*0.5/SUMIF($C$16:$C$207,"Essencial",$I$16:$I$207),IF($C55="Obrigatória",$H55*0.25/SUMIF($C$16:$C$207,"Obrigatória",$I$16:$I$207),IF($C55="Recomendada",$H55*0.25/SUMIF($C$16:$C$207,"Recomendada",$I$16:$I$207),"")))</f>
        <v>1.1627906976744186E-2</v>
      </c>
      <c r="K55" s="39" t="s">
        <v>315</v>
      </c>
    </row>
    <row r="56" spans="1:11" x14ac:dyDescent="0.25">
      <c r="A56" s="51" t="s">
        <v>362</v>
      </c>
      <c r="B56" s="53" t="s">
        <v>195</v>
      </c>
      <c r="C56" s="53" t="s">
        <v>135</v>
      </c>
      <c r="D56" s="165"/>
      <c r="E56" s="52">
        <v>3</v>
      </c>
      <c r="F56" s="52"/>
      <c r="G56" s="52">
        <v>1</v>
      </c>
      <c r="H56" s="37">
        <f t="shared" si="16"/>
        <v>3</v>
      </c>
      <c r="I56" s="36">
        <f t="shared" si="13"/>
        <v>3</v>
      </c>
      <c r="J56" s="38">
        <f>IF($C56="Essencial",$H56*0.5/SUMIF($C$16:$C$207,"Essencial",$I$16:$I$207),IF($C56="Obrigatória",$H56*0.25/SUMIF($C$16:$C$207,"Obrigatória",$I$16:$I$207),IF($C56="Recomendada",$H56*0.25/SUMIF($C$16:$C$207,"Recomendada",$I$16:$I$207),"")))</f>
        <v>1.1627906976744186E-2</v>
      </c>
      <c r="K56" s="39" t="s">
        <v>315</v>
      </c>
    </row>
    <row r="57" spans="1:11" x14ac:dyDescent="0.25">
      <c r="A57" s="51" t="s">
        <v>363</v>
      </c>
      <c r="B57" s="53" t="s">
        <v>186</v>
      </c>
      <c r="C57" s="53" t="s">
        <v>135</v>
      </c>
      <c r="D57" s="167"/>
      <c r="E57" s="52">
        <v>3</v>
      </c>
      <c r="F57" s="52"/>
      <c r="G57" s="52">
        <v>1</v>
      </c>
      <c r="H57" s="37">
        <f t="shared" si="16"/>
        <v>3</v>
      </c>
      <c r="I57" s="36">
        <f t="shared" si="13"/>
        <v>3</v>
      </c>
      <c r="J57" s="38">
        <f>IF($C57="Essencial",$H57*0.5/SUMIF($C$16:$C$207,"Essencial",$I$16:$I$207),IF($C57="Obrigatória",$H57*0.25/SUMIF($C$16:$C$207,"Obrigatória",$I$16:$I$207),IF($C57="Recomendada",$H57*0.25/SUMIF($C$16:$C$207,"Recomendada",$I$16:$I$207),"")))</f>
        <v>1.1627906976744186E-2</v>
      </c>
      <c r="K57" s="39" t="s">
        <v>315</v>
      </c>
    </row>
    <row r="58" spans="1:11" x14ac:dyDescent="0.25">
      <c r="A58" s="40"/>
      <c r="B58" s="130" t="s">
        <v>174</v>
      </c>
      <c r="C58" s="40"/>
      <c r="D58" s="40"/>
      <c r="E58" s="41">
        <f>SUM(E45:E57)</f>
        <v>34</v>
      </c>
      <c r="F58" s="41"/>
      <c r="G58" s="41"/>
      <c r="H58" s="41">
        <f>SUM(H45:H57)</f>
        <v>34</v>
      </c>
      <c r="I58" s="41">
        <f>SUM(I45:I57)</f>
        <v>34</v>
      </c>
      <c r="J58" s="43">
        <f>SUM(J45:J57)</f>
        <v>0.12618005986645173</v>
      </c>
      <c r="K58" s="44"/>
    </row>
    <row r="59" spans="1:11" x14ac:dyDescent="0.25">
      <c r="A59" s="45" t="s">
        <v>15</v>
      </c>
      <c r="B59" s="60" t="s">
        <v>24</v>
      </c>
      <c r="C59" s="45"/>
      <c r="D59" s="45"/>
      <c r="E59" s="46"/>
      <c r="F59" s="46"/>
      <c r="G59" s="46"/>
      <c r="H59" s="47"/>
      <c r="I59" s="46"/>
      <c r="J59" s="48" t="str">
        <f>IF($C59="Obrigatória",$H59*0.75/SUMIF($C$16:$C$190,"Obrigatória",$I$16:$I$208),IF($C59="Recomendada",$H59*0.25/SUMIF($C$16:$C$190,"Recomendada",$I$16:$I$208),""))</f>
        <v/>
      </c>
      <c r="K59" s="49"/>
    </row>
    <row r="60" spans="1:11" ht="30" customHeight="1" x14ac:dyDescent="0.25">
      <c r="A60" s="27" t="s">
        <v>17</v>
      </c>
      <c r="B60" s="34" t="s">
        <v>197</v>
      </c>
      <c r="C60" s="34" t="s">
        <v>135</v>
      </c>
      <c r="D60" s="135" t="s">
        <v>342</v>
      </c>
      <c r="E60" s="36">
        <v>3</v>
      </c>
      <c r="F60" s="36"/>
      <c r="G60" s="36">
        <v>1</v>
      </c>
      <c r="H60" s="37">
        <f t="shared" ref="H60:H66" si="17">IF(G60=1,E60,IF(G60=2,0,IF(G60&gt;2,0)))</f>
        <v>3</v>
      </c>
      <c r="I60" s="36">
        <f t="shared" ref="I60:I66" si="18">IF(G60&gt;2,0,E60)</f>
        <v>3</v>
      </c>
      <c r="J60" s="38">
        <f t="shared" ref="J60:J66" si="19">IF($C60="Essencial",$H60*0.5/SUMIF($C$16:$C$207,"Essencial",$I$16:$I$207),IF($C60="Obrigatória",$H60*0.25/SUMIF($C$16:$C$207,"Obrigatória",$I$16:$I$207),IF($C60="Recomendada",$H60*0.25/SUMIF($C$16:$C$207,"Recomendada",$I$16:$I$207),"")))</f>
        <v>1.1627906976744186E-2</v>
      </c>
      <c r="K60" s="39" t="s">
        <v>315</v>
      </c>
    </row>
    <row r="61" spans="1:11" ht="24" x14ac:dyDescent="0.25">
      <c r="A61" s="27" t="s">
        <v>18</v>
      </c>
      <c r="B61" s="34" t="s">
        <v>198</v>
      </c>
      <c r="C61" s="34" t="s">
        <v>135</v>
      </c>
      <c r="D61" s="136"/>
      <c r="E61" s="36">
        <v>3</v>
      </c>
      <c r="F61" s="36"/>
      <c r="G61" s="36">
        <v>1</v>
      </c>
      <c r="H61" s="37">
        <f t="shared" si="17"/>
        <v>3</v>
      </c>
      <c r="I61" s="36">
        <f t="shared" si="18"/>
        <v>3</v>
      </c>
      <c r="J61" s="38">
        <f t="shared" si="19"/>
        <v>1.1627906976744186E-2</v>
      </c>
      <c r="K61" s="39" t="s">
        <v>315</v>
      </c>
    </row>
    <row r="62" spans="1:11" x14ac:dyDescent="0.25">
      <c r="A62" s="27" t="s">
        <v>19</v>
      </c>
      <c r="B62" s="34" t="s">
        <v>199</v>
      </c>
      <c r="C62" s="35" t="s">
        <v>99</v>
      </c>
      <c r="D62" s="136"/>
      <c r="E62" s="36">
        <v>1</v>
      </c>
      <c r="F62" s="36"/>
      <c r="G62" s="36">
        <v>1</v>
      </c>
      <c r="H62" s="37">
        <f t="shared" si="17"/>
        <v>1</v>
      </c>
      <c r="I62" s="36">
        <f t="shared" si="18"/>
        <v>1</v>
      </c>
      <c r="J62" s="38">
        <f t="shared" si="19"/>
        <v>1.6666666666666666E-2</v>
      </c>
      <c r="K62" s="39" t="s">
        <v>315</v>
      </c>
    </row>
    <row r="63" spans="1:11" x14ac:dyDescent="0.25">
      <c r="A63" s="27" t="s">
        <v>20</v>
      </c>
      <c r="B63" s="34" t="s">
        <v>200</v>
      </c>
      <c r="C63" s="35" t="s">
        <v>135</v>
      </c>
      <c r="D63" s="136"/>
      <c r="E63" s="36">
        <v>3</v>
      </c>
      <c r="F63" s="36"/>
      <c r="G63" s="36">
        <v>1</v>
      </c>
      <c r="H63" s="37">
        <f t="shared" si="17"/>
        <v>3</v>
      </c>
      <c r="I63" s="36">
        <f t="shared" si="18"/>
        <v>3</v>
      </c>
      <c r="J63" s="38">
        <f t="shared" si="19"/>
        <v>1.1627906976744186E-2</v>
      </c>
      <c r="K63" s="39" t="s">
        <v>315</v>
      </c>
    </row>
    <row r="64" spans="1:11" x14ac:dyDescent="0.25">
      <c r="A64" s="27" t="s">
        <v>21</v>
      </c>
      <c r="B64" s="34" t="s">
        <v>201</v>
      </c>
      <c r="C64" s="34" t="s">
        <v>135</v>
      </c>
      <c r="D64" s="136"/>
      <c r="E64" s="36">
        <v>3</v>
      </c>
      <c r="F64" s="36"/>
      <c r="G64" s="36">
        <v>1</v>
      </c>
      <c r="H64" s="37">
        <f t="shared" si="17"/>
        <v>3</v>
      </c>
      <c r="I64" s="36">
        <f t="shared" si="18"/>
        <v>3</v>
      </c>
      <c r="J64" s="38">
        <f t="shared" si="19"/>
        <v>1.1627906976744186E-2</v>
      </c>
      <c r="K64" s="39" t="s">
        <v>315</v>
      </c>
    </row>
    <row r="65" spans="1:11" x14ac:dyDescent="0.25">
      <c r="A65" s="27" t="s">
        <v>22</v>
      </c>
      <c r="B65" s="34" t="s">
        <v>202</v>
      </c>
      <c r="C65" s="34" t="s">
        <v>135</v>
      </c>
      <c r="D65" s="136"/>
      <c r="E65" s="36">
        <v>3</v>
      </c>
      <c r="F65" s="36"/>
      <c r="G65" s="36">
        <v>1</v>
      </c>
      <c r="H65" s="37">
        <f t="shared" si="17"/>
        <v>3</v>
      </c>
      <c r="I65" s="36">
        <f t="shared" si="18"/>
        <v>3</v>
      </c>
      <c r="J65" s="38">
        <f t="shared" si="19"/>
        <v>1.1627906976744186E-2</v>
      </c>
      <c r="K65" s="39" t="s">
        <v>315</v>
      </c>
    </row>
    <row r="66" spans="1:11" ht="24" x14ac:dyDescent="0.25">
      <c r="A66" s="27" t="s">
        <v>70</v>
      </c>
      <c r="B66" s="34" t="s">
        <v>182</v>
      </c>
      <c r="C66" s="34" t="s">
        <v>135</v>
      </c>
      <c r="D66" s="137"/>
      <c r="E66" s="36">
        <v>3</v>
      </c>
      <c r="F66" s="36"/>
      <c r="G66" s="36">
        <v>1</v>
      </c>
      <c r="H66" s="37">
        <f t="shared" si="17"/>
        <v>3</v>
      </c>
      <c r="I66" s="36">
        <f t="shared" si="18"/>
        <v>3</v>
      </c>
      <c r="J66" s="38">
        <f t="shared" si="19"/>
        <v>1.1627906976744186E-2</v>
      </c>
      <c r="K66" s="39" t="s">
        <v>315</v>
      </c>
    </row>
    <row r="67" spans="1:11" x14ac:dyDescent="0.25">
      <c r="A67" s="40"/>
      <c r="B67" s="130" t="s">
        <v>174</v>
      </c>
      <c r="C67" s="40"/>
      <c r="D67" s="40"/>
      <c r="E67" s="41">
        <f>SUM(E60:E66)</f>
        <v>19</v>
      </c>
      <c r="F67" s="41"/>
      <c r="G67" s="41"/>
      <c r="H67" s="41">
        <f>SUM(H60:H66)</f>
        <v>19</v>
      </c>
      <c r="I67" s="41">
        <f>SUM(I60:I66)</f>
        <v>19</v>
      </c>
      <c r="J67" s="43">
        <f>SUM(J60:J66)</f>
        <v>8.6434108527131764E-2</v>
      </c>
      <c r="K67" s="44"/>
    </row>
    <row r="68" spans="1:11" x14ac:dyDescent="0.25">
      <c r="A68" s="45" t="s">
        <v>23</v>
      </c>
      <c r="B68" s="60" t="s">
        <v>210</v>
      </c>
      <c r="C68" s="45"/>
      <c r="D68" s="45"/>
      <c r="E68" s="46"/>
      <c r="F68" s="46"/>
      <c r="G68" s="46"/>
      <c r="H68" s="47"/>
      <c r="I68" s="46"/>
      <c r="J68" s="48" t="str">
        <f>IF($C68="Obrigatória",$H68*0.75/SUMIF($C$16:$C$190,"Obrigatória",$I$16:$I$208),IF($C68="Recomendada",$H68*0.25/SUMIF($C$16:$C$190,"Recomendada",$I$16:$I$208),""))</f>
        <v/>
      </c>
      <c r="K68" s="49"/>
    </row>
    <row r="69" spans="1:11" x14ac:dyDescent="0.25">
      <c r="A69" s="51" t="s">
        <v>25</v>
      </c>
      <c r="B69" s="34" t="s">
        <v>203</v>
      </c>
      <c r="C69" s="34" t="s">
        <v>135</v>
      </c>
      <c r="D69" s="135" t="s">
        <v>316</v>
      </c>
      <c r="E69" s="36">
        <v>3</v>
      </c>
      <c r="F69" s="36"/>
      <c r="G69" s="36">
        <v>1</v>
      </c>
      <c r="H69" s="37">
        <f t="shared" ref="H69:H77" si="20">IF(G69=1,E69,IF(G69=2,0,IF(G69&gt;2,0)))</f>
        <v>3</v>
      </c>
      <c r="I69" s="36">
        <f t="shared" ref="I69:I77" si="21">IF(G69&gt;2,0,E69)</f>
        <v>3</v>
      </c>
      <c r="J69" s="38">
        <f t="shared" ref="J69:J77" si="22">IF($C69="Essencial",$H69*0.5/SUMIF($C$16:$C$207,"Essencial",$I$16:$I$207),IF($C69="Obrigatória",$H69*0.25/SUMIF($C$16:$C$207,"Obrigatória",$I$16:$I$207),IF($C69="Recomendada",$H69*0.25/SUMIF($C$16:$C$207,"Recomendada",$I$16:$I$207),"")))</f>
        <v>1.1627906976744186E-2</v>
      </c>
      <c r="K69" s="39" t="s">
        <v>315</v>
      </c>
    </row>
    <row r="70" spans="1:11" x14ac:dyDescent="0.25">
      <c r="A70" s="51" t="s">
        <v>26</v>
      </c>
      <c r="B70" s="34" t="s">
        <v>204</v>
      </c>
      <c r="C70" s="34" t="s">
        <v>135</v>
      </c>
      <c r="D70" s="136"/>
      <c r="E70" s="36">
        <v>3</v>
      </c>
      <c r="F70" s="36"/>
      <c r="G70" s="36">
        <v>1</v>
      </c>
      <c r="H70" s="37">
        <f t="shared" si="20"/>
        <v>3</v>
      </c>
      <c r="I70" s="36">
        <f t="shared" si="21"/>
        <v>3</v>
      </c>
      <c r="J70" s="38">
        <f t="shared" si="22"/>
        <v>1.1627906976744186E-2</v>
      </c>
      <c r="K70" s="39" t="s">
        <v>315</v>
      </c>
    </row>
    <row r="71" spans="1:11" x14ac:dyDescent="0.25">
      <c r="A71" s="51" t="s">
        <v>27</v>
      </c>
      <c r="B71" s="34" t="s">
        <v>205</v>
      </c>
      <c r="C71" s="34" t="s">
        <v>135</v>
      </c>
      <c r="D71" s="136"/>
      <c r="E71" s="36">
        <v>3</v>
      </c>
      <c r="F71" s="36"/>
      <c r="G71" s="36">
        <v>1</v>
      </c>
      <c r="H71" s="37">
        <f t="shared" si="20"/>
        <v>3</v>
      </c>
      <c r="I71" s="36">
        <f t="shared" si="21"/>
        <v>3</v>
      </c>
      <c r="J71" s="38">
        <f t="shared" si="22"/>
        <v>1.1627906976744186E-2</v>
      </c>
      <c r="K71" s="39" t="s">
        <v>315</v>
      </c>
    </row>
    <row r="72" spans="1:11" x14ac:dyDescent="0.25">
      <c r="A72" s="51" t="s">
        <v>28</v>
      </c>
      <c r="B72" s="34" t="s">
        <v>206</v>
      </c>
      <c r="C72" s="34" t="s">
        <v>135</v>
      </c>
      <c r="D72" s="136"/>
      <c r="E72" s="36">
        <v>3</v>
      </c>
      <c r="F72" s="36"/>
      <c r="G72" s="36">
        <v>1</v>
      </c>
      <c r="H72" s="37">
        <f t="shared" si="20"/>
        <v>3</v>
      </c>
      <c r="I72" s="36">
        <f t="shared" si="21"/>
        <v>3</v>
      </c>
      <c r="J72" s="38">
        <f t="shared" si="22"/>
        <v>1.1627906976744186E-2</v>
      </c>
      <c r="K72" s="39" t="s">
        <v>315</v>
      </c>
    </row>
    <row r="73" spans="1:11" x14ac:dyDescent="0.25">
      <c r="A73" s="51" t="s">
        <v>72</v>
      </c>
      <c r="B73" s="34" t="s">
        <v>207</v>
      </c>
      <c r="C73" s="34" t="s">
        <v>135</v>
      </c>
      <c r="D73" s="136"/>
      <c r="E73" s="36">
        <v>3</v>
      </c>
      <c r="F73" s="36"/>
      <c r="G73" s="36">
        <v>1</v>
      </c>
      <c r="H73" s="37">
        <f t="shared" si="20"/>
        <v>3</v>
      </c>
      <c r="I73" s="36">
        <f t="shared" si="21"/>
        <v>3</v>
      </c>
      <c r="J73" s="38">
        <f t="shared" si="22"/>
        <v>1.1627906976744186E-2</v>
      </c>
      <c r="K73" s="39" t="s">
        <v>315</v>
      </c>
    </row>
    <row r="74" spans="1:11" x14ac:dyDescent="0.25">
      <c r="A74" s="51" t="s">
        <v>73</v>
      </c>
      <c r="B74" s="34" t="s">
        <v>208</v>
      </c>
      <c r="C74" s="34" t="s">
        <v>135</v>
      </c>
      <c r="D74" s="136"/>
      <c r="E74" s="36">
        <v>3</v>
      </c>
      <c r="F74" s="36"/>
      <c r="G74" s="36">
        <v>1</v>
      </c>
      <c r="H74" s="37">
        <f t="shared" si="20"/>
        <v>3</v>
      </c>
      <c r="I74" s="36">
        <f t="shared" si="21"/>
        <v>3</v>
      </c>
      <c r="J74" s="38">
        <f t="shared" si="22"/>
        <v>1.1627906976744186E-2</v>
      </c>
      <c r="K74" s="39" t="s">
        <v>315</v>
      </c>
    </row>
    <row r="75" spans="1:11" ht="36" x14ac:dyDescent="0.25">
      <c r="A75" s="51" t="s">
        <v>141</v>
      </c>
      <c r="B75" s="34" t="s">
        <v>209</v>
      </c>
      <c r="C75" s="34" t="s">
        <v>135</v>
      </c>
      <c r="D75" s="136"/>
      <c r="E75" s="36">
        <v>3</v>
      </c>
      <c r="F75" s="36"/>
      <c r="G75" s="36">
        <v>1</v>
      </c>
      <c r="H75" s="37">
        <f t="shared" si="20"/>
        <v>3</v>
      </c>
      <c r="I75" s="36">
        <f t="shared" si="21"/>
        <v>3</v>
      </c>
      <c r="J75" s="38">
        <f t="shared" si="22"/>
        <v>1.1627906976744186E-2</v>
      </c>
      <c r="K75" s="39" t="s">
        <v>315</v>
      </c>
    </row>
    <row r="76" spans="1:11" x14ac:dyDescent="0.25">
      <c r="A76" s="51" t="s">
        <v>364</v>
      </c>
      <c r="B76" s="34" t="s">
        <v>202</v>
      </c>
      <c r="C76" s="34" t="s">
        <v>135</v>
      </c>
      <c r="D76" s="136"/>
      <c r="E76" s="36">
        <v>3</v>
      </c>
      <c r="F76" s="36"/>
      <c r="G76" s="36">
        <v>1</v>
      </c>
      <c r="H76" s="37">
        <f t="shared" si="20"/>
        <v>3</v>
      </c>
      <c r="I76" s="36">
        <f t="shared" si="21"/>
        <v>3</v>
      </c>
      <c r="J76" s="38">
        <f t="shared" si="22"/>
        <v>1.1627906976744186E-2</v>
      </c>
      <c r="K76" s="39" t="s">
        <v>315</v>
      </c>
    </row>
    <row r="77" spans="1:11" ht="24" x14ac:dyDescent="0.25">
      <c r="A77" s="51" t="s">
        <v>365</v>
      </c>
      <c r="B77" s="34" t="s">
        <v>182</v>
      </c>
      <c r="C77" s="34" t="s">
        <v>135</v>
      </c>
      <c r="D77" s="137"/>
      <c r="E77" s="36">
        <v>3</v>
      </c>
      <c r="F77" s="36"/>
      <c r="G77" s="36">
        <v>1</v>
      </c>
      <c r="H77" s="37">
        <f t="shared" si="20"/>
        <v>3</v>
      </c>
      <c r="I77" s="36">
        <f t="shared" si="21"/>
        <v>3</v>
      </c>
      <c r="J77" s="38">
        <f t="shared" si="22"/>
        <v>1.1627906976744186E-2</v>
      </c>
      <c r="K77" s="39" t="s">
        <v>315</v>
      </c>
    </row>
    <row r="78" spans="1:11" x14ac:dyDescent="0.25">
      <c r="A78" s="40"/>
      <c r="B78" s="130" t="s">
        <v>174</v>
      </c>
      <c r="C78" s="40"/>
      <c r="D78" s="40"/>
      <c r="E78" s="41">
        <f>SUM(E69:E77)</f>
        <v>27</v>
      </c>
      <c r="F78" s="41"/>
      <c r="G78" s="41"/>
      <c r="H78" s="41">
        <f>SUM(H69:H77)</f>
        <v>27</v>
      </c>
      <c r="I78" s="41">
        <f>SUM(I69:I77)</f>
        <v>27</v>
      </c>
      <c r="J78" s="43">
        <f>SUM(J69:J77)</f>
        <v>0.10465116279069767</v>
      </c>
      <c r="K78" s="44"/>
    </row>
    <row r="79" spans="1:11" ht="24" x14ac:dyDescent="0.25">
      <c r="A79" s="45" t="s">
        <v>29</v>
      </c>
      <c r="B79" s="60" t="s">
        <v>211</v>
      </c>
      <c r="C79" s="45"/>
      <c r="D79" s="45"/>
      <c r="E79" s="46"/>
      <c r="F79" s="46"/>
      <c r="G79" s="46"/>
      <c r="H79" s="47"/>
      <c r="I79" s="46"/>
      <c r="J79" s="48" t="str">
        <f>IF($C79="Obrigatória",$H79*0.75/SUMIF($C$16:$C$190,"Obrigatória",$I$16:$I$208),IF($C79="Recomendada",$H79*0.25/SUMIF($C$16:$C$190,"Recomendada",$I$16:$I$208),""))</f>
        <v/>
      </c>
      <c r="K79" s="49"/>
    </row>
    <row r="80" spans="1:11" x14ac:dyDescent="0.25">
      <c r="A80" s="51"/>
      <c r="B80" s="96"/>
      <c r="C80" s="27"/>
      <c r="D80" s="135" t="s">
        <v>219</v>
      </c>
      <c r="E80" s="36"/>
      <c r="F80" s="36"/>
      <c r="G80" s="36"/>
      <c r="H80" s="37"/>
      <c r="I80" s="36"/>
      <c r="J80" s="38" t="str">
        <f>IF($C80="Essencial",$H80*0.5/SUMIF($C$16:$C$203,"Essencial",$I$16:$I$203),IF($C80="Obrigatória",$H80*0.25/SUMIF($C$16:$C$203,"Obrigatória",$I$16:$I$203),IF($C80="Recomendada",$H80*0.25/SUMIF($C$16:$C$203,"Recomendada",$I$16:$I$203),"")))</f>
        <v/>
      </c>
      <c r="K80" s="39"/>
    </row>
    <row r="81" spans="1:11" ht="15" customHeight="1" x14ac:dyDescent="0.25">
      <c r="A81" s="51" t="s">
        <v>30</v>
      </c>
      <c r="B81" s="53" t="s">
        <v>212</v>
      </c>
      <c r="C81" s="53" t="s">
        <v>135</v>
      </c>
      <c r="D81" s="165"/>
      <c r="E81" s="52">
        <v>3</v>
      </c>
      <c r="F81" s="52"/>
      <c r="G81" s="36">
        <v>1</v>
      </c>
      <c r="H81" s="115">
        <f t="shared" ref="H81:H90" si="23">IF(G81=1,E81,IF(G81=2,0,IF(G81&gt;2,0)))</f>
        <v>3</v>
      </c>
      <c r="I81" s="52">
        <f t="shared" ref="I81:I90" si="24">IF(G81&gt;2,0,E81)</f>
        <v>3</v>
      </c>
      <c r="J81" s="116">
        <f t="shared" ref="J81:J90" si="25">IF($C81="Essencial",$H81*0.5/SUMIF($C$16:$C$207,"Essencial",$I$16:$I$207),IF($C81="Obrigatória",$H81*0.25/SUMIF($C$16:$C$207,"Obrigatória",$I$16:$I$207),IF($C81="Recomendada",$H81*0.25/SUMIF($C$16:$C$207,"Recomendada",$I$16:$I$207),"")))</f>
        <v>1.1627906976744186E-2</v>
      </c>
      <c r="K81" s="59" t="s">
        <v>315</v>
      </c>
    </row>
    <row r="82" spans="1:11" x14ac:dyDescent="0.25">
      <c r="A82" s="51" t="s">
        <v>31</v>
      </c>
      <c r="B82" s="34" t="s">
        <v>213</v>
      </c>
      <c r="C82" s="34" t="s">
        <v>135</v>
      </c>
      <c r="D82" s="136"/>
      <c r="E82" s="36">
        <v>3</v>
      </c>
      <c r="F82" s="36"/>
      <c r="G82" s="36">
        <v>1</v>
      </c>
      <c r="H82" s="37">
        <f t="shared" si="23"/>
        <v>3</v>
      </c>
      <c r="I82" s="36">
        <f t="shared" si="24"/>
        <v>3</v>
      </c>
      <c r="J82" s="38">
        <f t="shared" si="25"/>
        <v>1.1627906976744186E-2</v>
      </c>
      <c r="K82" s="39" t="s">
        <v>315</v>
      </c>
    </row>
    <row r="83" spans="1:11" x14ac:dyDescent="0.25">
      <c r="A83" s="51" t="s">
        <v>32</v>
      </c>
      <c r="B83" s="34" t="s">
        <v>214</v>
      </c>
      <c r="C83" s="34" t="s">
        <v>135</v>
      </c>
      <c r="D83" s="136"/>
      <c r="E83" s="36">
        <v>3</v>
      </c>
      <c r="F83" s="36"/>
      <c r="G83" s="36">
        <v>1</v>
      </c>
      <c r="H83" s="37">
        <f t="shared" si="23"/>
        <v>3</v>
      </c>
      <c r="I83" s="36">
        <f t="shared" si="24"/>
        <v>3</v>
      </c>
      <c r="J83" s="38">
        <f t="shared" si="25"/>
        <v>1.1627906976744186E-2</v>
      </c>
      <c r="K83" s="39" t="s">
        <v>315</v>
      </c>
    </row>
    <row r="84" spans="1:11" x14ac:dyDescent="0.25">
      <c r="A84" s="51" t="s">
        <v>33</v>
      </c>
      <c r="B84" s="34" t="s">
        <v>215</v>
      </c>
      <c r="C84" s="34" t="s">
        <v>135</v>
      </c>
      <c r="D84" s="136"/>
      <c r="E84" s="36">
        <v>3</v>
      </c>
      <c r="F84" s="36"/>
      <c r="G84" s="36">
        <v>1</v>
      </c>
      <c r="H84" s="37">
        <f t="shared" si="23"/>
        <v>3</v>
      </c>
      <c r="I84" s="36">
        <f t="shared" si="24"/>
        <v>3</v>
      </c>
      <c r="J84" s="38">
        <f t="shared" si="25"/>
        <v>1.1627906976744186E-2</v>
      </c>
      <c r="K84" s="39" t="s">
        <v>315</v>
      </c>
    </row>
    <row r="85" spans="1:11" x14ac:dyDescent="0.25">
      <c r="A85" s="51" t="s">
        <v>34</v>
      </c>
      <c r="B85" s="54" t="s">
        <v>216</v>
      </c>
      <c r="C85" s="53" t="s">
        <v>135</v>
      </c>
      <c r="D85" s="165"/>
      <c r="E85" s="52">
        <v>3</v>
      </c>
      <c r="F85" s="52"/>
      <c r="G85" s="36">
        <v>1</v>
      </c>
      <c r="H85" s="115">
        <f t="shared" si="23"/>
        <v>3</v>
      </c>
      <c r="I85" s="52">
        <f t="shared" si="24"/>
        <v>3</v>
      </c>
      <c r="J85" s="116">
        <f t="shared" si="25"/>
        <v>1.1627906976744186E-2</v>
      </c>
      <c r="K85" s="59" t="s">
        <v>315</v>
      </c>
    </row>
    <row r="86" spans="1:11" x14ac:dyDescent="0.25">
      <c r="A86" s="51" t="s">
        <v>35</v>
      </c>
      <c r="B86" s="54" t="s">
        <v>217</v>
      </c>
      <c r="C86" s="53" t="s">
        <v>135</v>
      </c>
      <c r="D86" s="165"/>
      <c r="E86" s="52">
        <v>3</v>
      </c>
      <c r="F86" s="52"/>
      <c r="G86" s="36">
        <v>1</v>
      </c>
      <c r="H86" s="115">
        <f t="shared" si="23"/>
        <v>3</v>
      </c>
      <c r="I86" s="52">
        <f t="shared" si="24"/>
        <v>3</v>
      </c>
      <c r="J86" s="116">
        <f t="shared" si="25"/>
        <v>1.1627906976744186E-2</v>
      </c>
      <c r="K86" s="59" t="s">
        <v>315</v>
      </c>
    </row>
    <row r="87" spans="1:11" ht="36" x14ac:dyDescent="0.25">
      <c r="A87" s="51" t="s">
        <v>36</v>
      </c>
      <c r="B87" s="34" t="s">
        <v>192</v>
      </c>
      <c r="C87" s="35" t="str">
        <f t="shared" ref="C87:C88" si="26">IF($G$7=1,"Obrigatória",IF($G$7=2,"Recomendada",IF($G$7=3,"Obrigatória")))</f>
        <v>Obrigatória</v>
      </c>
      <c r="D87" s="136"/>
      <c r="E87" s="36">
        <v>2</v>
      </c>
      <c r="F87" s="36"/>
      <c r="G87" s="36">
        <v>1</v>
      </c>
      <c r="H87" s="37">
        <f t="shared" si="23"/>
        <v>2</v>
      </c>
      <c r="I87" s="36">
        <f t="shared" si="24"/>
        <v>2</v>
      </c>
      <c r="J87" s="38">
        <f t="shared" si="25"/>
        <v>4.9504950495049506E-3</v>
      </c>
      <c r="K87" s="39" t="s">
        <v>315</v>
      </c>
    </row>
    <row r="88" spans="1:11" x14ac:dyDescent="0.25">
      <c r="A88" s="51" t="s">
        <v>75</v>
      </c>
      <c r="B88" s="34" t="s">
        <v>180</v>
      </c>
      <c r="C88" s="35" t="str">
        <f t="shared" si="26"/>
        <v>Obrigatória</v>
      </c>
      <c r="D88" s="136"/>
      <c r="E88" s="36">
        <v>2</v>
      </c>
      <c r="F88" s="36"/>
      <c r="G88" s="36">
        <v>1</v>
      </c>
      <c r="H88" s="37">
        <f t="shared" si="23"/>
        <v>2</v>
      </c>
      <c r="I88" s="36">
        <f t="shared" si="24"/>
        <v>2</v>
      </c>
      <c r="J88" s="38">
        <f t="shared" si="25"/>
        <v>4.9504950495049506E-3</v>
      </c>
      <c r="K88" s="39" t="s">
        <v>315</v>
      </c>
    </row>
    <row r="89" spans="1:11" x14ac:dyDescent="0.25">
      <c r="A89" s="51" t="s">
        <v>91</v>
      </c>
      <c r="B89" s="34" t="s">
        <v>202</v>
      </c>
      <c r="C89" s="35" t="s">
        <v>135</v>
      </c>
      <c r="D89" s="136"/>
      <c r="E89" s="36">
        <v>3</v>
      </c>
      <c r="F89" s="36"/>
      <c r="G89" s="36">
        <v>1</v>
      </c>
      <c r="H89" s="37">
        <f t="shared" si="23"/>
        <v>3</v>
      </c>
      <c r="I89" s="36">
        <f t="shared" si="24"/>
        <v>3</v>
      </c>
      <c r="J89" s="38">
        <f t="shared" si="25"/>
        <v>1.1627906976744186E-2</v>
      </c>
      <c r="K89" s="39" t="s">
        <v>315</v>
      </c>
    </row>
    <row r="90" spans="1:11" ht="24" x14ac:dyDescent="0.25">
      <c r="A90" s="51" t="s">
        <v>366</v>
      </c>
      <c r="B90" s="34" t="s">
        <v>182</v>
      </c>
      <c r="C90" s="35" t="s">
        <v>135</v>
      </c>
      <c r="D90" s="136"/>
      <c r="E90" s="36">
        <v>3</v>
      </c>
      <c r="F90" s="36"/>
      <c r="G90" s="36">
        <v>1</v>
      </c>
      <c r="H90" s="37">
        <f t="shared" si="23"/>
        <v>3</v>
      </c>
      <c r="I90" s="36">
        <f t="shared" si="24"/>
        <v>3</v>
      </c>
      <c r="J90" s="38">
        <f t="shared" si="25"/>
        <v>1.1627906976744186E-2</v>
      </c>
      <c r="K90" s="39" t="s">
        <v>315</v>
      </c>
    </row>
    <row r="91" spans="1:11" x14ac:dyDescent="0.25">
      <c r="A91" s="40"/>
      <c r="B91" s="130" t="s">
        <v>174</v>
      </c>
      <c r="C91" s="40"/>
      <c r="D91" s="40"/>
      <c r="E91" s="41">
        <f>SUM(E81:E90)</f>
        <v>28</v>
      </c>
      <c r="F91" s="41"/>
      <c r="G91" s="41"/>
      <c r="H91" s="42">
        <f>SUM(H81:H90)</f>
        <v>28</v>
      </c>
      <c r="I91" s="41">
        <f>SUM(I81:I90)</f>
        <v>28</v>
      </c>
      <c r="J91" s="43">
        <f>SUM(J81:J90)</f>
        <v>0.1029242459129634</v>
      </c>
      <c r="K91" s="44"/>
    </row>
    <row r="92" spans="1:11" ht="15" customHeight="1" x14ac:dyDescent="0.25">
      <c r="A92" s="45" t="s">
        <v>367</v>
      </c>
      <c r="B92" s="60" t="s">
        <v>218</v>
      </c>
      <c r="C92" s="60"/>
      <c r="D92" s="60"/>
      <c r="E92" s="46"/>
      <c r="F92" s="61"/>
      <c r="G92" s="61"/>
      <c r="H92" s="62"/>
      <c r="I92" s="61"/>
      <c r="J92" s="63" t="str">
        <f>IF($C92="Obrigatória",$H92*0.75/SUMIF($C$16:$C$190,"Obrigatória",$I$16:$I$208),IF($C92="Recomendada",$H92*0.25/SUMIF($C$16:$C$190,"Recomendada",$I$16:$I$208),""))</f>
        <v/>
      </c>
      <c r="K92" s="64"/>
    </row>
    <row r="93" spans="1:11" ht="45" customHeight="1" x14ac:dyDescent="0.25">
      <c r="A93" s="51" t="s">
        <v>368</v>
      </c>
      <c r="B93" s="53" t="s">
        <v>220</v>
      </c>
      <c r="C93" s="114" t="str">
        <f t="shared" ref="C93:C96" si="27">IF($G$7=1,"Obrigatória",IF($G$7=2,"Recomendada",IF($G$7=3,"Obrigatória")))</f>
        <v>Obrigatória</v>
      </c>
      <c r="D93" s="166" t="s">
        <v>223</v>
      </c>
      <c r="E93" s="52">
        <v>2</v>
      </c>
      <c r="F93" s="52"/>
      <c r="G93" s="36">
        <v>1</v>
      </c>
      <c r="H93" s="115">
        <f t="shared" ref="H93:H96" si="28">IF(G93=1,E93,IF(G93=2,0,IF(G93&gt;2,0)))</f>
        <v>2</v>
      </c>
      <c r="I93" s="52">
        <f t="shared" ref="I93:I96" si="29">IF(G93&gt;2,0,E93)</f>
        <v>2</v>
      </c>
      <c r="J93" s="116">
        <f>IF($C93="Essencial",$H93*0.5/SUMIF($C$16:$C$207,"Essencial",$I$16:$I$207),IF($C93="Obrigatória",$H93*0.25/SUMIF($C$16:$C$207,"Obrigatória",$I$16:$I$207),IF($C93="Recomendada",$H93*0.25/SUMIF($C$16:$C$207,"Recomendada",$I$16:$I$207),"")))</f>
        <v>4.9504950495049506E-3</v>
      </c>
      <c r="K93" s="59" t="s">
        <v>315</v>
      </c>
    </row>
    <row r="94" spans="1:11" x14ac:dyDescent="0.25">
      <c r="A94" s="51" t="s">
        <v>369</v>
      </c>
      <c r="B94" s="34" t="s">
        <v>221</v>
      </c>
      <c r="C94" s="35" t="str">
        <f t="shared" si="27"/>
        <v>Obrigatória</v>
      </c>
      <c r="D94" s="136"/>
      <c r="E94" s="36">
        <v>2</v>
      </c>
      <c r="F94" s="36"/>
      <c r="G94" s="36">
        <v>1</v>
      </c>
      <c r="H94" s="37">
        <f t="shared" si="28"/>
        <v>2</v>
      </c>
      <c r="I94" s="36">
        <f t="shared" si="29"/>
        <v>2</v>
      </c>
      <c r="J94" s="38">
        <f>IF($C94="Essencial",$H94*0.5/SUMIF($C$16:$C$207,"Essencial",$I$16:$I$207),IF($C94="Obrigatória",$H94*0.25/SUMIF($C$16:$C$207,"Obrigatória",$I$16:$I$207),IF($C94="Recomendada",$H94*0.25/SUMIF($C$16:$C$207,"Recomendada",$I$16:$I$207),"")))</f>
        <v>4.9504950495049506E-3</v>
      </c>
      <c r="K94" s="39" t="s">
        <v>315</v>
      </c>
    </row>
    <row r="95" spans="1:11" ht="24" x14ac:dyDescent="0.25">
      <c r="A95" s="51" t="s">
        <v>370</v>
      </c>
      <c r="B95" s="34" t="s">
        <v>222</v>
      </c>
      <c r="C95" s="35" t="str">
        <f t="shared" si="27"/>
        <v>Obrigatória</v>
      </c>
      <c r="D95" s="136"/>
      <c r="E95" s="36">
        <v>2</v>
      </c>
      <c r="F95" s="36"/>
      <c r="G95" s="36">
        <v>1</v>
      </c>
      <c r="H95" s="37">
        <f t="shared" si="28"/>
        <v>2</v>
      </c>
      <c r="I95" s="36">
        <f t="shared" si="29"/>
        <v>2</v>
      </c>
      <c r="J95" s="38">
        <f>IF($C95="Essencial",$H95*0.5/SUMIF($C$16:$C$207,"Essencial",$I$16:$I$207),IF($C95="Obrigatória",$H95*0.25/SUMIF($C$16:$C$207,"Obrigatória",$I$16:$I$207),IF($C95="Recomendada",$H95*0.25/SUMIF($C$16:$C$207,"Recomendada",$I$16:$I$207),"")))</f>
        <v>4.9504950495049506E-3</v>
      </c>
      <c r="K95" s="39" t="s">
        <v>315</v>
      </c>
    </row>
    <row r="96" spans="1:11" ht="30" customHeight="1" x14ac:dyDescent="0.25">
      <c r="A96" s="51" t="s">
        <v>371</v>
      </c>
      <c r="B96" s="34" t="s">
        <v>182</v>
      </c>
      <c r="C96" s="35" t="str">
        <f t="shared" si="27"/>
        <v>Obrigatória</v>
      </c>
      <c r="D96" s="137"/>
      <c r="E96" s="36">
        <v>2</v>
      </c>
      <c r="F96" s="36"/>
      <c r="G96" s="36">
        <v>1</v>
      </c>
      <c r="H96" s="37">
        <f t="shared" si="28"/>
        <v>2</v>
      </c>
      <c r="I96" s="36">
        <f t="shared" si="29"/>
        <v>2</v>
      </c>
      <c r="J96" s="38">
        <f>IF($C96="Essencial",$H96*0.5/SUMIF($C$16:$C$207,"Essencial",$I$16:$I$207),IF($C96="Obrigatória",$H96*0.25/SUMIF($C$16:$C$207,"Obrigatória",$I$16:$I$207),IF($C96="Recomendada",$H96*0.25/SUMIF($C$16:$C$207,"Recomendada",$I$16:$I$207),"")))</f>
        <v>4.9504950495049506E-3</v>
      </c>
      <c r="K96" s="39" t="s">
        <v>315</v>
      </c>
    </row>
    <row r="97" spans="1:11" x14ac:dyDescent="0.25">
      <c r="A97" s="40"/>
      <c r="B97" s="130" t="s">
        <v>174</v>
      </c>
      <c r="C97" s="40"/>
      <c r="D97" s="40"/>
      <c r="E97" s="41">
        <f>SUM(E93:E96)</f>
        <v>8</v>
      </c>
      <c r="F97" s="41"/>
      <c r="G97" s="41"/>
      <c r="H97" s="42">
        <f>SUM(H93:H96)</f>
        <v>8</v>
      </c>
      <c r="I97" s="41">
        <f>SUM(I93:I96)</f>
        <v>8</v>
      </c>
      <c r="J97" s="43">
        <f>SUM(J93:J96)</f>
        <v>1.9801980198019802E-2</v>
      </c>
      <c r="K97" s="44"/>
    </row>
    <row r="98" spans="1:11" x14ac:dyDescent="0.25">
      <c r="A98" s="45" t="s">
        <v>38</v>
      </c>
      <c r="B98" s="60" t="s">
        <v>224</v>
      </c>
      <c r="C98" s="60"/>
      <c r="D98" s="65"/>
      <c r="E98" s="46"/>
      <c r="F98" s="61"/>
      <c r="G98" s="61"/>
      <c r="H98" s="62"/>
      <c r="I98" s="61"/>
      <c r="J98" s="63" t="str">
        <f>IF($C98="Obrigatória",$H98*0.75/SUMIF($C$16:$C$190,"Obrigatória",$I$16:$I$208),IF($C98="Recomendada",$H98*0.25/SUMIF($C$16:$C$190,"Recomendada",$I$16:$I$208),""))</f>
        <v/>
      </c>
      <c r="K98" s="64"/>
    </row>
    <row r="99" spans="1:11" ht="24" x14ac:dyDescent="0.25">
      <c r="A99" s="27" t="s">
        <v>39</v>
      </c>
      <c r="B99" s="34" t="s">
        <v>225</v>
      </c>
      <c r="C99" s="34" t="s">
        <v>135</v>
      </c>
      <c r="D99" s="127" t="s">
        <v>413</v>
      </c>
      <c r="E99" s="36">
        <v>3</v>
      </c>
      <c r="F99" s="36"/>
      <c r="G99" s="36">
        <v>1</v>
      </c>
      <c r="H99" s="37">
        <f t="shared" ref="H99:H100" si="30">IF(G99=1,E99,IF(G99=2,0,IF(G99&gt;2,0)))</f>
        <v>3</v>
      </c>
      <c r="I99" s="36">
        <f t="shared" ref="I99:I100" si="31">IF(G99&gt;2,0,E99)</f>
        <v>3</v>
      </c>
      <c r="J99" s="38">
        <f>IF($C99="Essencial",$H99*0.5/SUMIF($C$16:$C$207,"Essencial",$I$16:$I$207),IF($C99="Obrigatória",$H99*0.25/SUMIF($C$16:$C$207,"Obrigatória",$I$16:$I$207),IF($C99="Recomendada",$H99*0.25/SUMIF($C$16:$C$207,"Recomendada",$I$16:$I$207),"")))</f>
        <v>1.1627906976744186E-2</v>
      </c>
      <c r="K99" s="39" t="s">
        <v>315</v>
      </c>
    </row>
    <row r="100" spans="1:11" x14ac:dyDescent="0.25">
      <c r="A100" s="27" t="s">
        <v>330</v>
      </c>
      <c r="B100" s="34" t="s">
        <v>226</v>
      </c>
      <c r="C100" s="34" t="s">
        <v>98</v>
      </c>
      <c r="D100" s="50"/>
      <c r="E100" s="36">
        <v>2</v>
      </c>
      <c r="F100" s="36"/>
      <c r="G100" s="36">
        <v>1</v>
      </c>
      <c r="H100" s="37">
        <f t="shared" si="30"/>
        <v>2</v>
      </c>
      <c r="I100" s="36">
        <f t="shared" si="31"/>
        <v>2</v>
      </c>
      <c r="J100" s="38">
        <f>IF($C100="Essencial",$H100*0.5/SUMIF($C$16:$C$207,"Essencial",$I$16:$I$207),IF($C100="Obrigatória",$H100*0.25/SUMIF($C$16:$C$207,"Obrigatória",$I$16:$I$207),IF($C100="Recomendada",$H100*0.25/SUMIF($C$16:$C$207,"Recomendada",$I$16:$I$207),"")))</f>
        <v>4.9504950495049506E-3</v>
      </c>
      <c r="K100" s="39" t="s">
        <v>315</v>
      </c>
    </row>
    <row r="101" spans="1:11" x14ac:dyDescent="0.25">
      <c r="A101" s="40"/>
      <c r="B101" s="130" t="s">
        <v>174</v>
      </c>
      <c r="C101" s="40"/>
      <c r="D101" s="40"/>
      <c r="E101" s="41">
        <f>SUM(E99:E100)</f>
        <v>5</v>
      </c>
      <c r="F101" s="41"/>
      <c r="G101" s="41"/>
      <c r="H101" s="42">
        <f>SUM(H99:H100)</f>
        <v>5</v>
      </c>
      <c r="I101" s="41">
        <f>SUM(I99:I100)</f>
        <v>5</v>
      </c>
      <c r="J101" s="43">
        <f>SUM(J99:J100)</f>
        <v>1.6578402026249137E-2</v>
      </c>
      <c r="K101" s="44"/>
    </row>
    <row r="102" spans="1:11" x14ac:dyDescent="0.25">
      <c r="A102" s="164" t="s">
        <v>37</v>
      </c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</row>
    <row r="103" spans="1:11" x14ac:dyDescent="0.25">
      <c r="A103" s="45" t="s">
        <v>40</v>
      </c>
      <c r="B103" s="60" t="s">
        <v>227</v>
      </c>
      <c r="C103" s="60"/>
      <c r="D103" s="65"/>
      <c r="E103" s="46"/>
      <c r="F103" s="61"/>
      <c r="G103" s="61"/>
      <c r="H103" s="62"/>
      <c r="I103" s="61"/>
      <c r="J103" s="63" t="str">
        <f>IF($C103="Obrigatória",$H103*0.75/SUMIF($C$16:$C$190,"Obrigatória",$I$16:$I$208),IF($C103="Recomendada",$H103*0.25/SUMIF($C$16:$C$190,"Recomendada",$I$16:$I$208),""))</f>
        <v/>
      </c>
      <c r="K103" s="64"/>
    </row>
    <row r="104" spans="1:11" ht="24" x14ac:dyDescent="0.25">
      <c r="A104" s="27" t="s">
        <v>41</v>
      </c>
      <c r="B104" s="34" t="s">
        <v>344</v>
      </c>
      <c r="C104" s="35" t="s">
        <v>98</v>
      </c>
      <c r="D104" s="135" t="s">
        <v>232</v>
      </c>
      <c r="E104" s="36">
        <v>2</v>
      </c>
      <c r="F104" s="36"/>
      <c r="G104" s="36">
        <v>1</v>
      </c>
      <c r="H104" s="37">
        <f t="shared" ref="H104:H108" si="32">IF(G104=1,E104,IF(G104=2,0,IF(G104&gt;2,0)))</f>
        <v>2</v>
      </c>
      <c r="I104" s="36">
        <f t="shared" ref="I104:I108" si="33">IF(G104&gt;2,0,E104)</f>
        <v>2</v>
      </c>
      <c r="J104" s="38">
        <f>IF($C104="Essencial",$H104*0.5/SUMIF($C$16:$C$207,"Essencial",$I$16:$I$207),IF($C104="Obrigatória",$H104*0.25/SUMIF($C$16:$C$207,"Obrigatória",$I$16:$I$207),IF($C104="Recomendada",$H104*0.25/SUMIF($C$16:$C$207,"Recomendada",$I$16:$I$207),"")))</f>
        <v>4.9504950495049506E-3</v>
      </c>
      <c r="K104" s="39" t="s">
        <v>315</v>
      </c>
    </row>
    <row r="105" spans="1:11" x14ac:dyDescent="0.25">
      <c r="A105" s="27" t="s">
        <v>42</v>
      </c>
      <c r="B105" s="34" t="s">
        <v>228</v>
      </c>
      <c r="C105" s="35" t="s">
        <v>98</v>
      </c>
      <c r="D105" s="136"/>
      <c r="E105" s="36">
        <v>2</v>
      </c>
      <c r="F105" s="36"/>
      <c r="G105" s="36">
        <v>1</v>
      </c>
      <c r="H105" s="37">
        <f t="shared" si="32"/>
        <v>2</v>
      </c>
      <c r="I105" s="36">
        <f t="shared" si="33"/>
        <v>2</v>
      </c>
      <c r="J105" s="38">
        <f>IF($C105="Essencial",$H105*0.5/SUMIF($C$16:$C$207,"Essencial",$I$16:$I$207),IF($C105="Obrigatória",$H105*0.25/SUMIF($C$16:$C$207,"Obrigatória",$I$16:$I$207),IF($C105="Recomendada",$H105*0.25/SUMIF($C$16:$C$207,"Recomendada",$I$16:$I$207),"")))</f>
        <v>4.9504950495049506E-3</v>
      </c>
      <c r="K105" s="39" t="s">
        <v>315</v>
      </c>
    </row>
    <row r="106" spans="1:11" x14ac:dyDescent="0.25">
      <c r="A106" s="27" t="s">
        <v>372</v>
      </c>
      <c r="B106" s="34" t="s">
        <v>229</v>
      </c>
      <c r="C106" s="35" t="s">
        <v>98</v>
      </c>
      <c r="D106" s="136"/>
      <c r="E106" s="36">
        <v>1</v>
      </c>
      <c r="F106" s="36"/>
      <c r="G106" s="36">
        <v>1</v>
      </c>
      <c r="H106" s="37">
        <f t="shared" si="32"/>
        <v>1</v>
      </c>
      <c r="I106" s="36">
        <f t="shared" si="33"/>
        <v>1</v>
      </c>
      <c r="J106" s="38">
        <f>IF($C106="Essencial",$H106*0.5/SUMIF($C$16:$C$207,"Essencial",$I$16:$I$207),IF($C106="Obrigatória",$H106*0.25/SUMIF($C$16:$C$207,"Obrigatória",$I$16:$I$207),IF($C106="Recomendada",$H106*0.25/SUMIF($C$16:$C$207,"Recomendada",$I$16:$I$207),"")))</f>
        <v>2.4752475247524753E-3</v>
      </c>
      <c r="K106" s="39" t="s">
        <v>315</v>
      </c>
    </row>
    <row r="107" spans="1:11" x14ac:dyDescent="0.25">
      <c r="A107" s="27" t="s">
        <v>373</v>
      </c>
      <c r="B107" s="34" t="s">
        <v>230</v>
      </c>
      <c r="C107" s="35" t="s">
        <v>98</v>
      </c>
      <c r="D107" s="136"/>
      <c r="E107" s="36">
        <v>1</v>
      </c>
      <c r="F107" s="36"/>
      <c r="G107" s="36">
        <v>1</v>
      </c>
      <c r="H107" s="37">
        <f t="shared" si="32"/>
        <v>1</v>
      </c>
      <c r="I107" s="36">
        <f t="shared" si="33"/>
        <v>1</v>
      </c>
      <c r="J107" s="38">
        <f>IF($C107="Essencial",$H107*0.5/SUMIF($C$16:$C$207,"Essencial",$I$16:$I$207),IF($C107="Obrigatória",$H107*0.25/SUMIF($C$16:$C$207,"Obrigatória",$I$16:$I$207),IF($C107="Recomendada",$H107*0.25/SUMIF($C$16:$C$207,"Recomendada",$I$16:$I$207),"")))</f>
        <v>2.4752475247524753E-3</v>
      </c>
      <c r="K107" s="39" t="s">
        <v>315</v>
      </c>
    </row>
    <row r="108" spans="1:11" ht="30" customHeight="1" x14ac:dyDescent="0.25">
      <c r="A108" s="27" t="s">
        <v>374</v>
      </c>
      <c r="B108" s="34" t="s">
        <v>231</v>
      </c>
      <c r="C108" s="35" t="s">
        <v>98</v>
      </c>
      <c r="D108" s="137"/>
      <c r="E108" s="36">
        <v>1</v>
      </c>
      <c r="F108" s="36"/>
      <c r="G108" s="36">
        <v>1</v>
      </c>
      <c r="H108" s="37">
        <f t="shared" si="32"/>
        <v>1</v>
      </c>
      <c r="I108" s="36">
        <f t="shared" si="33"/>
        <v>1</v>
      </c>
      <c r="J108" s="38">
        <f>IF($C108="Essencial",$H108*0.5/SUMIF($C$16:$C$207,"Essencial",$I$16:$I$207),IF($C108="Obrigatória",$H108*0.25/SUMIF($C$16:$C$207,"Obrigatória",$I$16:$I$207),IF($C108="Recomendada",$H108*0.25/SUMIF($C$16:$C$207,"Recomendada",$I$16:$I$207),"")))</f>
        <v>2.4752475247524753E-3</v>
      </c>
      <c r="K108" s="39" t="s">
        <v>315</v>
      </c>
    </row>
    <row r="109" spans="1:11" x14ac:dyDescent="0.25">
      <c r="A109" s="40"/>
      <c r="B109" s="130" t="s">
        <v>174</v>
      </c>
      <c r="C109" s="40"/>
      <c r="D109" s="40"/>
      <c r="E109" s="41">
        <f>SUM(E104:E108)</f>
        <v>7</v>
      </c>
      <c r="F109" s="41"/>
      <c r="G109" s="41"/>
      <c r="H109" s="42">
        <f>SUM(H104:H108)</f>
        <v>7</v>
      </c>
      <c r="I109" s="41">
        <f>SUM(I104:I108)</f>
        <v>7</v>
      </c>
      <c r="J109" s="43">
        <f>SUM(J104:J108)</f>
        <v>1.7326732673267328E-2</v>
      </c>
      <c r="K109" s="44"/>
    </row>
    <row r="110" spans="1:11" ht="24" x14ac:dyDescent="0.25">
      <c r="A110" s="45" t="s">
        <v>43</v>
      </c>
      <c r="B110" s="60" t="s">
        <v>233</v>
      </c>
      <c r="C110" s="60"/>
      <c r="D110" s="65"/>
      <c r="E110" s="46"/>
      <c r="F110" s="61"/>
      <c r="G110" s="61"/>
      <c r="H110" s="62"/>
      <c r="I110" s="61"/>
      <c r="J110" s="63" t="str">
        <f>IF($C110="Obrigatória",$H110*0.75/SUMIF($C$16:$C$190,"Obrigatória",$I$16:$I$208),IF($C110="Recomendada",$H110*0.25/SUMIF($C$16:$C$190,"Recomendada",$I$16:$I$208),""))</f>
        <v/>
      </c>
      <c r="K110" s="64"/>
    </row>
    <row r="111" spans="1:11" ht="24" x14ac:dyDescent="0.25">
      <c r="A111" s="27" t="s">
        <v>44</v>
      </c>
      <c r="B111" s="34" t="s">
        <v>234</v>
      </c>
      <c r="C111" s="34" t="s">
        <v>98</v>
      </c>
      <c r="D111" s="127" t="s">
        <v>415</v>
      </c>
      <c r="E111" s="36">
        <v>3</v>
      </c>
      <c r="F111" s="36"/>
      <c r="G111" s="36">
        <v>1</v>
      </c>
      <c r="H111" s="37">
        <f t="shared" ref="H111:H117" si="34">IF(G111=1,E111,IF(G111=2,0,IF(G111&gt;2,0)))</f>
        <v>3</v>
      </c>
      <c r="I111" s="36">
        <f t="shared" ref="I111:I117" si="35">IF(G111&gt;2,0,E111)</f>
        <v>3</v>
      </c>
      <c r="J111" s="38">
        <f t="shared" ref="J111:J117" si="36">IF($C111="Essencial",$H111*0.5/SUMIF($C$16:$C$207,"Essencial",$I$16:$I$207),IF($C111="Obrigatória",$H111*0.25/SUMIF($C$16:$C$207,"Obrigatória",$I$16:$I$207),IF($C111="Recomendada",$H111*0.25/SUMIF($C$16:$C$207,"Recomendada",$I$16:$I$207),"")))</f>
        <v>7.4257425742574254E-3</v>
      </c>
      <c r="K111" s="39" t="s">
        <v>315</v>
      </c>
    </row>
    <row r="112" spans="1:11" ht="24" x14ac:dyDescent="0.25">
      <c r="A112" s="27" t="s">
        <v>45</v>
      </c>
      <c r="B112" s="34" t="s">
        <v>235</v>
      </c>
      <c r="C112" s="34" t="s">
        <v>98</v>
      </c>
      <c r="D112" s="127" t="s">
        <v>416</v>
      </c>
      <c r="E112" s="36">
        <v>3</v>
      </c>
      <c r="F112" s="36"/>
      <c r="G112" s="36">
        <v>1</v>
      </c>
      <c r="H112" s="37">
        <f t="shared" si="34"/>
        <v>3</v>
      </c>
      <c r="I112" s="36">
        <f t="shared" si="35"/>
        <v>3</v>
      </c>
      <c r="J112" s="38">
        <f t="shared" si="36"/>
        <v>7.4257425742574254E-3</v>
      </c>
      <c r="K112" s="39" t="s">
        <v>315</v>
      </c>
    </row>
    <row r="113" spans="1:11" ht="84" x14ac:dyDescent="0.25">
      <c r="A113" s="27" t="s">
        <v>46</v>
      </c>
      <c r="B113" s="92" t="s">
        <v>352</v>
      </c>
      <c r="C113" s="34" t="s">
        <v>98</v>
      </c>
      <c r="D113" s="127" t="s">
        <v>417</v>
      </c>
      <c r="E113" s="36">
        <v>3</v>
      </c>
      <c r="F113" s="36"/>
      <c r="G113" s="36">
        <v>1</v>
      </c>
      <c r="H113" s="37">
        <f t="shared" si="34"/>
        <v>3</v>
      </c>
      <c r="I113" s="36">
        <f t="shared" si="35"/>
        <v>3</v>
      </c>
      <c r="J113" s="38">
        <f t="shared" si="36"/>
        <v>7.4257425742574254E-3</v>
      </c>
      <c r="K113" s="39" t="s">
        <v>315</v>
      </c>
    </row>
    <row r="114" spans="1:11" x14ac:dyDescent="0.25">
      <c r="A114" s="27" t="s">
        <v>47</v>
      </c>
      <c r="B114" s="53" t="s">
        <v>236</v>
      </c>
      <c r="C114" s="53" t="s">
        <v>99</v>
      </c>
      <c r="D114" s="127" t="s">
        <v>414</v>
      </c>
      <c r="E114" s="52">
        <v>3</v>
      </c>
      <c r="F114" s="52"/>
      <c r="G114" s="36">
        <v>1</v>
      </c>
      <c r="H114" s="115">
        <f t="shared" si="34"/>
        <v>3</v>
      </c>
      <c r="I114" s="52">
        <f t="shared" si="35"/>
        <v>3</v>
      </c>
      <c r="J114" s="116">
        <f t="shared" si="36"/>
        <v>0.05</v>
      </c>
      <c r="K114" s="59" t="s">
        <v>315</v>
      </c>
    </row>
    <row r="115" spans="1:11" ht="48" x14ac:dyDescent="0.25">
      <c r="A115" s="27" t="s">
        <v>65</v>
      </c>
      <c r="B115" s="34" t="s">
        <v>237</v>
      </c>
      <c r="C115" s="34" t="s">
        <v>98</v>
      </c>
      <c r="D115" s="127" t="s">
        <v>418</v>
      </c>
      <c r="E115" s="36">
        <v>3</v>
      </c>
      <c r="F115" s="36"/>
      <c r="G115" s="36">
        <v>1</v>
      </c>
      <c r="H115" s="37">
        <f t="shared" si="34"/>
        <v>3</v>
      </c>
      <c r="I115" s="36">
        <f t="shared" si="35"/>
        <v>3</v>
      </c>
      <c r="J115" s="38">
        <f t="shared" si="36"/>
        <v>7.4257425742574254E-3</v>
      </c>
      <c r="K115" s="39" t="s">
        <v>315</v>
      </c>
    </row>
    <row r="116" spans="1:11" ht="24" x14ac:dyDescent="0.25">
      <c r="A116" s="27" t="s">
        <v>375</v>
      </c>
      <c r="B116" s="34" t="s">
        <v>238</v>
      </c>
      <c r="C116" s="34" t="s">
        <v>98</v>
      </c>
      <c r="D116" s="127" t="s">
        <v>419</v>
      </c>
      <c r="E116" s="36">
        <v>3</v>
      </c>
      <c r="F116" s="36"/>
      <c r="G116" s="36">
        <v>1</v>
      </c>
      <c r="H116" s="37">
        <f t="shared" si="34"/>
        <v>3</v>
      </c>
      <c r="I116" s="36">
        <f t="shared" si="35"/>
        <v>3</v>
      </c>
      <c r="J116" s="38">
        <f t="shared" si="36"/>
        <v>7.4257425742574254E-3</v>
      </c>
      <c r="K116" s="39" t="s">
        <v>315</v>
      </c>
    </row>
    <row r="117" spans="1:11" ht="24" x14ac:dyDescent="0.25">
      <c r="A117" s="27" t="s">
        <v>376</v>
      </c>
      <c r="B117" s="34" t="s">
        <v>239</v>
      </c>
      <c r="C117" s="34" t="s">
        <v>98</v>
      </c>
      <c r="D117" s="127" t="s">
        <v>420</v>
      </c>
      <c r="E117" s="36">
        <v>3</v>
      </c>
      <c r="F117" s="36"/>
      <c r="G117" s="36">
        <v>1</v>
      </c>
      <c r="H117" s="37">
        <f t="shared" si="34"/>
        <v>3</v>
      </c>
      <c r="I117" s="36">
        <f t="shared" si="35"/>
        <v>3</v>
      </c>
      <c r="J117" s="38">
        <f t="shared" si="36"/>
        <v>7.4257425742574254E-3</v>
      </c>
      <c r="K117" s="39" t="s">
        <v>315</v>
      </c>
    </row>
    <row r="118" spans="1:11" x14ac:dyDescent="0.25">
      <c r="A118" s="40"/>
      <c r="B118" s="130" t="s">
        <v>174</v>
      </c>
      <c r="C118" s="40"/>
      <c r="D118" s="40"/>
      <c r="E118" s="41">
        <f>SUM(E111:E117)</f>
        <v>21</v>
      </c>
      <c r="F118" s="41"/>
      <c r="G118" s="41"/>
      <c r="H118" s="41">
        <f>SUM(H111:H117)</f>
        <v>21</v>
      </c>
      <c r="I118" s="41">
        <f>SUM(I111:I117)</f>
        <v>21</v>
      </c>
      <c r="J118" s="43">
        <f>SUM(J111:J117)</f>
        <v>9.4554455445544583E-2</v>
      </c>
      <c r="K118" s="44"/>
    </row>
    <row r="119" spans="1:11" x14ac:dyDescent="0.25">
      <c r="A119" s="45" t="s">
        <v>48</v>
      </c>
      <c r="B119" s="60" t="s">
        <v>55</v>
      </c>
      <c r="C119" s="60"/>
      <c r="D119" s="65"/>
      <c r="E119" s="46"/>
      <c r="F119" s="61"/>
      <c r="G119" s="61"/>
      <c r="H119" s="62"/>
      <c r="I119" s="61"/>
      <c r="J119" s="63" t="str">
        <f>IF($C119="Obrigatória",$H119*0.75/SUMIF($C$16:$C$190,"Obrigatória",$I$16:$I$208),IF($C119="Recomendada",$H119*0.25/SUMIF($C$16:$C$190,"Recomendada",$I$16:$I$208),""))</f>
        <v/>
      </c>
      <c r="K119" s="64"/>
    </row>
    <row r="120" spans="1:11" x14ac:dyDescent="0.25">
      <c r="A120" s="27" t="s">
        <v>49</v>
      </c>
      <c r="B120" s="34" t="s">
        <v>241</v>
      </c>
      <c r="C120" s="34" t="s">
        <v>98</v>
      </c>
      <c r="D120" s="135" t="s">
        <v>240</v>
      </c>
      <c r="E120" s="36">
        <v>3</v>
      </c>
      <c r="F120" s="36"/>
      <c r="G120" s="36">
        <v>1</v>
      </c>
      <c r="H120" s="37">
        <f t="shared" ref="H120:H125" si="37">IF(G120=1,E120,IF(G120=2,0,IF(G120&gt;2,0)))</f>
        <v>3</v>
      </c>
      <c r="I120" s="36">
        <f t="shared" ref="I120:I125" si="38">IF(G120&gt;2,0,E120)</f>
        <v>3</v>
      </c>
      <c r="J120" s="38">
        <f t="shared" ref="J120:J125" si="39">IF($C120="Essencial",$H120*0.5/SUMIF($C$16:$C$207,"Essencial",$I$16:$I$207),IF($C120="Obrigatória",$H120*0.25/SUMIF($C$16:$C$207,"Obrigatória",$I$16:$I$207),IF($C120="Recomendada",$H120*0.25/SUMIF($C$16:$C$207,"Recomendada",$I$16:$I$207),"")))</f>
        <v>7.4257425742574254E-3</v>
      </c>
      <c r="K120" s="39" t="s">
        <v>315</v>
      </c>
    </row>
    <row r="121" spans="1:11" x14ac:dyDescent="0.25">
      <c r="A121" s="27" t="s">
        <v>50</v>
      </c>
      <c r="B121" s="34" t="s">
        <v>242</v>
      </c>
      <c r="C121" s="34" t="s">
        <v>98</v>
      </c>
      <c r="D121" s="136"/>
      <c r="E121" s="36">
        <v>3</v>
      </c>
      <c r="F121" s="36"/>
      <c r="G121" s="36">
        <v>1</v>
      </c>
      <c r="H121" s="37">
        <f t="shared" si="37"/>
        <v>3</v>
      </c>
      <c r="I121" s="36">
        <f t="shared" si="38"/>
        <v>3</v>
      </c>
      <c r="J121" s="38">
        <f t="shared" si="39"/>
        <v>7.4257425742574254E-3</v>
      </c>
      <c r="K121" s="39" t="s">
        <v>315</v>
      </c>
    </row>
    <row r="122" spans="1:11" x14ac:dyDescent="0.25">
      <c r="A122" s="27" t="s">
        <v>88</v>
      </c>
      <c r="B122" s="34" t="s">
        <v>243</v>
      </c>
      <c r="C122" s="34" t="s">
        <v>98</v>
      </c>
      <c r="D122" s="136"/>
      <c r="E122" s="36">
        <v>3</v>
      </c>
      <c r="F122" s="36"/>
      <c r="G122" s="36">
        <v>1</v>
      </c>
      <c r="H122" s="37">
        <f t="shared" si="37"/>
        <v>3</v>
      </c>
      <c r="I122" s="36">
        <f t="shared" si="38"/>
        <v>3</v>
      </c>
      <c r="J122" s="38">
        <f t="shared" si="39"/>
        <v>7.4257425742574254E-3</v>
      </c>
      <c r="K122" s="39" t="s">
        <v>315</v>
      </c>
    </row>
    <row r="123" spans="1:11" x14ac:dyDescent="0.25">
      <c r="A123" s="27" t="s">
        <v>89</v>
      </c>
      <c r="B123" s="34" t="s">
        <v>244</v>
      </c>
      <c r="C123" s="35" t="s">
        <v>98</v>
      </c>
      <c r="D123" s="136"/>
      <c r="E123" s="36">
        <v>3</v>
      </c>
      <c r="F123" s="36"/>
      <c r="G123" s="36">
        <v>1</v>
      </c>
      <c r="H123" s="37">
        <f t="shared" si="37"/>
        <v>3</v>
      </c>
      <c r="I123" s="36">
        <f t="shared" si="38"/>
        <v>3</v>
      </c>
      <c r="J123" s="38">
        <f t="shared" si="39"/>
        <v>7.4257425742574254E-3</v>
      </c>
      <c r="K123" s="39" t="s">
        <v>315</v>
      </c>
    </row>
    <row r="124" spans="1:11" x14ac:dyDescent="0.25">
      <c r="A124" s="27" t="s">
        <v>90</v>
      </c>
      <c r="B124" s="34" t="s">
        <v>245</v>
      </c>
      <c r="C124" s="34" t="s">
        <v>98</v>
      </c>
      <c r="D124" s="136"/>
      <c r="E124" s="36">
        <v>3</v>
      </c>
      <c r="F124" s="36"/>
      <c r="G124" s="36">
        <v>1</v>
      </c>
      <c r="H124" s="37">
        <f t="shared" si="37"/>
        <v>3</v>
      </c>
      <c r="I124" s="36">
        <f t="shared" si="38"/>
        <v>3</v>
      </c>
      <c r="J124" s="38">
        <f t="shared" si="39"/>
        <v>7.4257425742574254E-3</v>
      </c>
      <c r="K124" s="39" t="s">
        <v>315</v>
      </c>
    </row>
    <row r="125" spans="1:11" x14ac:dyDescent="0.25">
      <c r="A125" s="27" t="s">
        <v>331</v>
      </c>
      <c r="B125" s="34" t="s">
        <v>246</v>
      </c>
      <c r="C125" s="34" t="s">
        <v>98</v>
      </c>
      <c r="D125" s="137"/>
      <c r="E125" s="36">
        <v>3</v>
      </c>
      <c r="F125" s="36"/>
      <c r="G125" s="36">
        <v>1</v>
      </c>
      <c r="H125" s="37">
        <f t="shared" si="37"/>
        <v>3</v>
      </c>
      <c r="I125" s="36">
        <f t="shared" si="38"/>
        <v>3</v>
      </c>
      <c r="J125" s="38">
        <f t="shared" si="39"/>
        <v>7.4257425742574254E-3</v>
      </c>
      <c r="K125" s="39" t="s">
        <v>315</v>
      </c>
    </row>
    <row r="126" spans="1:11" x14ac:dyDescent="0.25">
      <c r="A126" s="40"/>
      <c r="B126" s="130" t="s">
        <v>174</v>
      </c>
      <c r="C126" s="40"/>
      <c r="D126" s="40"/>
      <c r="E126" s="41">
        <f>SUM(E120:E125)</f>
        <v>18</v>
      </c>
      <c r="F126" s="41"/>
      <c r="G126" s="41"/>
      <c r="H126" s="41">
        <f>SUM(H120:H125)</f>
        <v>18</v>
      </c>
      <c r="I126" s="41">
        <f>SUM(I120:I125)</f>
        <v>18</v>
      </c>
      <c r="J126" s="43">
        <f>SUM(J120:J125)</f>
        <v>4.4554455445544552E-2</v>
      </c>
      <c r="K126" s="44"/>
    </row>
    <row r="127" spans="1:11" x14ac:dyDescent="0.25">
      <c r="A127" s="164" t="s">
        <v>265</v>
      </c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</row>
    <row r="128" spans="1:11" x14ac:dyDescent="0.25">
      <c r="A128" s="45" t="s">
        <v>51</v>
      </c>
      <c r="B128" s="60" t="s">
        <v>247</v>
      </c>
      <c r="C128" s="60"/>
      <c r="D128" s="65"/>
      <c r="E128" s="46"/>
      <c r="F128" s="61"/>
      <c r="G128" s="61"/>
      <c r="H128" s="62"/>
      <c r="I128" s="61"/>
      <c r="J128" s="63" t="str">
        <f>IF($C128="Obrigatória",$H128*0.75/SUMIF($C$16:$C$190,"Obrigatória",$I$16:$I$208),IF($C128="Recomendada",$H128*0.25/SUMIF($C$16:$C$190,"Recomendada",$I$16:$I$208),""))</f>
        <v/>
      </c>
      <c r="K128" s="64"/>
    </row>
    <row r="129" spans="1:11" x14ac:dyDescent="0.25">
      <c r="A129" s="27" t="s">
        <v>52</v>
      </c>
      <c r="B129" s="34" t="s">
        <v>248</v>
      </c>
      <c r="C129" s="34" t="s">
        <v>99</v>
      </c>
      <c r="D129" s="135" t="s">
        <v>251</v>
      </c>
      <c r="E129" s="36">
        <v>3</v>
      </c>
      <c r="F129" s="36"/>
      <c r="G129" s="36">
        <v>1</v>
      </c>
      <c r="H129" s="37">
        <f t="shared" ref="H129:H131" si="40">IF(G129=1,E129,IF(G129=2,0,IF(G129&gt;2,0)))</f>
        <v>3</v>
      </c>
      <c r="I129" s="36">
        <f t="shared" ref="I129:I131" si="41">IF(G129&gt;2,0,E129)</f>
        <v>3</v>
      </c>
      <c r="J129" s="38">
        <f>IF($C129="Essencial",$H129*0.5/SUMIF($C$16:$C$207,"Essencial",$I$16:$I$207),IF($C129="Obrigatória",$H129*0.25/SUMIF($C$16:$C$207,"Obrigatória",$I$16:$I$207),IF($C129="Recomendada",$H129*0.25/SUMIF($C$16:$C$207,"Recomendada",$I$16:$I$207),"")))</f>
        <v>0.05</v>
      </c>
      <c r="K129" s="39" t="s">
        <v>315</v>
      </c>
    </row>
    <row r="130" spans="1:11" x14ac:dyDescent="0.25">
      <c r="A130" s="27" t="s">
        <v>53</v>
      </c>
      <c r="B130" s="34" t="s">
        <v>249</v>
      </c>
      <c r="C130" s="34" t="s">
        <v>99</v>
      </c>
      <c r="D130" s="136"/>
      <c r="E130" s="36">
        <v>3</v>
      </c>
      <c r="F130" s="36"/>
      <c r="G130" s="36">
        <v>1</v>
      </c>
      <c r="H130" s="37">
        <f t="shared" si="40"/>
        <v>3</v>
      </c>
      <c r="I130" s="36">
        <f t="shared" si="41"/>
        <v>3</v>
      </c>
      <c r="J130" s="38">
        <f>IF($C130="Essencial",$H130*0.5/SUMIF($C$16:$C$207,"Essencial",$I$16:$I$207),IF($C130="Obrigatória",$H130*0.25/SUMIF($C$16:$C$207,"Obrigatória",$I$16:$I$207),IF($C130="Recomendada",$H130*0.25/SUMIF($C$16:$C$207,"Recomendada",$I$16:$I$207),"")))</f>
        <v>0.05</v>
      </c>
      <c r="K130" s="39" t="s">
        <v>315</v>
      </c>
    </row>
    <row r="131" spans="1:11" x14ac:dyDescent="0.25">
      <c r="A131" s="27" t="s">
        <v>80</v>
      </c>
      <c r="B131" s="34" t="s">
        <v>250</v>
      </c>
      <c r="C131" s="34" t="s">
        <v>99</v>
      </c>
      <c r="D131" s="136"/>
      <c r="E131" s="36">
        <v>3</v>
      </c>
      <c r="F131" s="36"/>
      <c r="G131" s="36">
        <v>1</v>
      </c>
      <c r="H131" s="37">
        <f t="shared" si="40"/>
        <v>3</v>
      </c>
      <c r="I131" s="36">
        <f t="shared" si="41"/>
        <v>3</v>
      </c>
      <c r="J131" s="38">
        <f>IF($C131="Essencial",$H131*0.5/SUMIF($C$16:$C$207,"Essencial",$I$16:$I$207),IF($C131="Obrigatória",$H131*0.25/SUMIF($C$16:$C$207,"Obrigatória",$I$16:$I$207),IF($C131="Recomendada",$H131*0.25/SUMIF($C$16:$C$207,"Recomendada",$I$16:$I$207),"")))</f>
        <v>0.05</v>
      </c>
      <c r="K131" s="39" t="s">
        <v>315</v>
      </c>
    </row>
    <row r="132" spans="1:11" x14ac:dyDescent="0.25">
      <c r="A132" s="40"/>
      <c r="B132" s="130" t="s">
        <v>174</v>
      </c>
      <c r="C132" s="40"/>
      <c r="D132" s="40"/>
      <c r="E132" s="41">
        <f>SUM(E129:E131)</f>
        <v>9</v>
      </c>
      <c r="F132" s="41"/>
      <c r="G132" s="41"/>
      <c r="H132" s="42">
        <f>SUM(H129:H131)</f>
        <v>9</v>
      </c>
      <c r="I132" s="41">
        <f>SUM(I129:I131)</f>
        <v>9</v>
      </c>
      <c r="J132" s="43">
        <f>SUM(J129:J131)</f>
        <v>0.15000000000000002</v>
      </c>
      <c r="K132" s="44"/>
    </row>
    <row r="133" spans="1:11" x14ac:dyDescent="0.25">
      <c r="A133" s="66"/>
      <c r="B133" s="131" t="s">
        <v>252</v>
      </c>
      <c r="C133" s="67"/>
      <c r="D133" s="67"/>
      <c r="E133" s="68">
        <f>SUM(E18,E30,E43,E58,E67,E78,E91,E97,E101,E109,E118,E126,E132)</f>
        <v>224</v>
      </c>
      <c r="F133" s="68"/>
      <c r="G133" s="68"/>
      <c r="H133" s="68">
        <f>SUM(H18,H30,H43,H58,H67,H78,H91,H97,H101,H109,H118,H126,H132)</f>
        <v>224</v>
      </c>
      <c r="I133" s="68">
        <f>SUM(I18,I30,I43,I58,I67,I78,I91,I97,I101,I109,I118,I126,I132)</f>
        <v>224</v>
      </c>
      <c r="J133" s="69">
        <f>SUM(J18,J30,J43,J58,J67,J78,J91,J97,J101,J109,J118,J126,J132)</f>
        <v>0.93382838283828395</v>
      </c>
      <c r="K133" s="70"/>
    </row>
    <row r="134" spans="1:11" x14ac:dyDescent="0.25">
      <c r="A134" s="35"/>
      <c r="B134" s="34"/>
      <c r="C134" s="35"/>
      <c r="D134" s="35"/>
      <c r="E134" s="36"/>
      <c r="F134" s="36"/>
      <c r="G134" s="36"/>
      <c r="H134" s="37"/>
      <c r="I134" s="36"/>
      <c r="J134" s="38" t="str">
        <f>IF($C134="Obrigatória",$H134*0.75/SUMIF($C$16:$C$190,"Obrigatória",$I$16:$I$208),IF($C134="Recomendada",$H134*0.25/SUMIF($C$16:$C$190,"Recomendada",$I$16:$I$208),""))</f>
        <v/>
      </c>
      <c r="K134" s="39"/>
    </row>
    <row r="135" spans="1:11" x14ac:dyDescent="0.25">
      <c r="A135" s="35"/>
      <c r="B135" s="132" t="s">
        <v>310</v>
      </c>
      <c r="C135" s="71"/>
      <c r="D135" s="124" t="s">
        <v>345</v>
      </c>
      <c r="E135" s="72"/>
      <c r="F135" s="72"/>
      <c r="G135" s="72"/>
      <c r="H135" s="73"/>
      <c r="I135" s="72"/>
      <c r="J135" s="74" t="str">
        <f>IF($C135="Obrigatória",$H135*0.75/SUMIF($C$16:$C$190,"Obrigatória",$I$16:$I$208),IF($C135="Recomendada",$H135*0.25/SUMIF($C$16:$C$190,"Recomendada",$I$16:$I$208),""))</f>
        <v/>
      </c>
      <c r="K135" s="75"/>
    </row>
    <row r="136" spans="1:11" x14ac:dyDescent="0.25">
      <c r="A136" s="45" t="s">
        <v>54</v>
      </c>
      <c r="B136" s="60" t="s">
        <v>253</v>
      </c>
      <c r="C136" s="45"/>
      <c r="D136" s="45"/>
      <c r="E136" s="46"/>
      <c r="F136" s="46"/>
      <c r="G136" s="46"/>
      <c r="H136" s="47"/>
      <c r="I136" s="46"/>
      <c r="J136" s="48" t="str">
        <f>IF($C136="Obrigatória",$H136*0.75/SUMIF($C$16:$C$190,"Obrigatória",$I$16:$I$208),IF($C136="Recomendada",$H136*0.25/SUMIF($C$16:$C$190,"Recomendada",$I$16:$I$208),""))</f>
        <v/>
      </c>
      <c r="K136" s="49" t="s">
        <v>314</v>
      </c>
    </row>
    <row r="137" spans="1:11" ht="15" customHeight="1" x14ac:dyDescent="0.25">
      <c r="A137" s="27" t="s">
        <v>63</v>
      </c>
      <c r="B137" s="34" t="s">
        <v>254</v>
      </c>
      <c r="C137" s="35" t="s">
        <v>135</v>
      </c>
      <c r="D137" s="135" t="s">
        <v>261</v>
      </c>
      <c r="E137" s="36">
        <v>3</v>
      </c>
      <c r="F137" s="36"/>
      <c r="G137" s="36">
        <v>3</v>
      </c>
      <c r="H137" s="37">
        <f t="shared" ref="H137:H143" si="42">IF(G137=1,E137,IF(G137=2,0,IF(G137&gt;2,0)))</f>
        <v>0</v>
      </c>
      <c r="I137" s="36">
        <f t="shared" ref="I137:I143" si="43">IF(G137&gt;2,0,E137)</f>
        <v>0</v>
      </c>
      <c r="J137" s="38">
        <f t="shared" ref="J137:J143" si="44">IF($C137="Essencial",$H137*0.5/SUMIF($C$16:$C$207,"Essencial",$I$16:$I$207),IF($C137="Obrigatória",$H137*0.25/SUMIF($C$16:$C$207,"Obrigatória",$I$16:$I$207),IF($C137="Recomendada",$H137*0.25/SUMIF($C$16:$C$207,"Recomendada",$I$16:$I$207),"")))</f>
        <v>0</v>
      </c>
      <c r="K137" s="39" t="s">
        <v>314</v>
      </c>
    </row>
    <row r="138" spans="1:11" x14ac:dyDescent="0.25">
      <c r="A138" s="27" t="s">
        <v>64</v>
      </c>
      <c r="B138" s="34" t="s">
        <v>255</v>
      </c>
      <c r="C138" s="35" t="s">
        <v>135</v>
      </c>
      <c r="D138" s="136"/>
      <c r="E138" s="36">
        <v>3</v>
      </c>
      <c r="F138" s="36"/>
      <c r="G138" s="36">
        <v>3</v>
      </c>
      <c r="H138" s="37">
        <f t="shared" si="42"/>
        <v>0</v>
      </c>
      <c r="I138" s="36">
        <f t="shared" si="43"/>
        <v>0</v>
      </c>
      <c r="J138" s="38">
        <f t="shared" si="44"/>
        <v>0</v>
      </c>
      <c r="K138" s="39" t="s">
        <v>314</v>
      </c>
    </row>
    <row r="139" spans="1:11" x14ac:dyDescent="0.25">
      <c r="A139" s="27" t="s">
        <v>142</v>
      </c>
      <c r="B139" s="34" t="s">
        <v>256</v>
      </c>
      <c r="C139" s="35" t="s">
        <v>135</v>
      </c>
      <c r="D139" s="136"/>
      <c r="E139" s="36">
        <v>3</v>
      </c>
      <c r="F139" s="36"/>
      <c r="G139" s="36">
        <v>3</v>
      </c>
      <c r="H139" s="37">
        <f t="shared" si="42"/>
        <v>0</v>
      </c>
      <c r="I139" s="36">
        <f t="shared" si="43"/>
        <v>0</v>
      </c>
      <c r="J139" s="38">
        <f t="shared" si="44"/>
        <v>0</v>
      </c>
      <c r="K139" s="39" t="s">
        <v>314</v>
      </c>
    </row>
    <row r="140" spans="1:11" x14ac:dyDescent="0.25">
      <c r="A140" s="27" t="s">
        <v>377</v>
      </c>
      <c r="B140" s="34" t="s">
        <v>257</v>
      </c>
      <c r="C140" s="35" t="s">
        <v>135</v>
      </c>
      <c r="D140" s="136"/>
      <c r="E140" s="36">
        <v>3</v>
      </c>
      <c r="F140" s="36"/>
      <c r="G140" s="36">
        <v>3</v>
      </c>
      <c r="H140" s="37">
        <f t="shared" si="42"/>
        <v>0</v>
      </c>
      <c r="I140" s="36">
        <f t="shared" si="43"/>
        <v>0</v>
      </c>
      <c r="J140" s="38">
        <f t="shared" si="44"/>
        <v>0</v>
      </c>
      <c r="K140" s="39" t="s">
        <v>314</v>
      </c>
    </row>
    <row r="141" spans="1:11" x14ac:dyDescent="0.25">
      <c r="A141" s="27" t="s">
        <v>378</v>
      </c>
      <c r="B141" s="34" t="s">
        <v>258</v>
      </c>
      <c r="C141" s="35" t="s">
        <v>135</v>
      </c>
      <c r="D141" s="136"/>
      <c r="E141" s="36">
        <v>3</v>
      </c>
      <c r="F141" s="36"/>
      <c r="G141" s="36">
        <v>3</v>
      </c>
      <c r="H141" s="37">
        <f t="shared" si="42"/>
        <v>0</v>
      </c>
      <c r="I141" s="36">
        <f t="shared" si="43"/>
        <v>0</v>
      </c>
      <c r="J141" s="38">
        <f t="shared" si="44"/>
        <v>0</v>
      </c>
      <c r="K141" s="39" t="s">
        <v>314</v>
      </c>
    </row>
    <row r="142" spans="1:11" x14ac:dyDescent="0.25">
      <c r="A142" s="27" t="s">
        <v>379</v>
      </c>
      <c r="B142" s="34" t="s">
        <v>259</v>
      </c>
      <c r="C142" s="35" t="s">
        <v>135</v>
      </c>
      <c r="D142" s="136"/>
      <c r="E142" s="36">
        <v>3</v>
      </c>
      <c r="F142" s="36"/>
      <c r="G142" s="36">
        <v>3</v>
      </c>
      <c r="H142" s="37">
        <f t="shared" si="42"/>
        <v>0</v>
      </c>
      <c r="I142" s="36">
        <f t="shared" si="43"/>
        <v>0</v>
      </c>
      <c r="J142" s="38">
        <f t="shared" si="44"/>
        <v>0</v>
      </c>
      <c r="K142" s="39" t="s">
        <v>314</v>
      </c>
    </row>
    <row r="143" spans="1:11" x14ac:dyDescent="0.25">
      <c r="A143" s="27" t="s">
        <v>380</v>
      </c>
      <c r="B143" s="34" t="s">
        <v>260</v>
      </c>
      <c r="C143" s="35" t="s">
        <v>135</v>
      </c>
      <c r="D143" s="137"/>
      <c r="E143" s="36">
        <v>3</v>
      </c>
      <c r="F143" s="36"/>
      <c r="G143" s="36">
        <v>3</v>
      </c>
      <c r="H143" s="37">
        <f t="shared" si="42"/>
        <v>0</v>
      </c>
      <c r="I143" s="36">
        <f t="shared" si="43"/>
        <v>0</v>
      </c>
      <c r="J143" s="38">
        <f t="shared" si="44"/>
        <v>0</v>
      </c>
      <c r="K143" s="39" t="s">
        <v>314</v>
      </c>
    </row>
    <row r="144" spans="1:11" x14ac:dyDescent="0.25">
      <c r="A144" s="40"/>
      <c r="B144" s="130" t="s">
        <v>174</v>
      </c>
      <c r="C144" s="40"/>
      <c r="D144" s="40"/>
      <c r="E144" s="41">
        <f>SUM(E137:E143)</f>
        <v>21</v>
      </c>
      <c r="F144" s="41"/>
      <c r="G144" s="41"/>
      <c r="H144" s="42">
        <f>SUM(H137:H143)</f>
        <v>0</v>
      </c>
      <c r="I144" s="41">
        <f>SUM(I137:I143)</f>
        <v>0</v>
      </c>
      <c r="J144" s="43">
        <f>SUM(J137:J143)</f>
        <v>0</v>
      </c>
      <c r="K144" s="44"/>
    </row>
    <row r="145" spans="1:11" ht="24" x14ac:dyDescent="0.25">
      <c r="A145" s="76" t="s">
        <v>56</v>
      </c>
      <c r="B145" s="133" t="s">
        <v>262</v>
      </c>
      <c r="C145" s="76"/>
      <c r="D145" s="76"/>
      <c r="E145" s="77"/>
      <c r="F145" s="77"/>
      <c r="G145" s="77">
        <v>1</v>
      </c>
      <c r="H145" s="78"/>
      <c r="I145" s="77"/>
      <c r="J145" s="79" t="str">
        <f>IF($C145="Obrigatória",$H145*0.75/SUMIF($C$16:$C$190,"Obrigatória",$I$16:$I$208),IF($C145="Recomendada",$H145*0.25/SUMIF($C$16:$C$190,"Recomendada",$I$16:$I$208),""))</f>
        <v/>
      </c>
      <c r="K145" s="80"/>
    </row>
    <row r="146" spans="1:11" ht="24" x14ac:dyDescent="0.25">
      <c r="A146" s="27" t="s">
        <v>61</v>
      </c>
      <c r="B146" s="34" t="s">
        <v>263</v>
      </c>
      <c r="C146" s="35" t="s">
        <v>135</v>
      </c>
      <c r="D146" s="135" t="s">
        <v>261</v>
      </c>
      <c r="E146" s="36">
        <v>3</v>
      </c>
      <c r="F146" s="36"/>
      <c r="G146" s="36">
        <v>3</v>
      </c>
      <c r="H146" s="37">
        <f t="shared" ref="H146:H149" si="45">IF(G146=1,E146,IF(G146=2,0,IF(G146&gt;2,0)))</f>
        <v>0</v>
      </c>
      <c r="I146" s="36">
        <f t="shared" ref="I146:I149" si="46">IF(G146&gt;2,0,E146)</f>
        <v>0</v>
      </c>
      <c r="J146" s="38">
        <f>IF($C146="Essencial",$H146*0.5/SUMIF($C$16:$C$207,"Essencial",$I$16:$I$207),IF($C146="Obrigatória",$H146*0.25/SUMIF($C$16:$C$207,"Obrigatória",$I$16:$I$207),IF($C146="Recomendada",$H146*0.25/SUMIF($C$16:$C$207,"Recomendada",$I$16:$I$207),"")))</f>
        <v>0</v>
      </c>
      <c r="K146" s="39" t="s">
        <v>314</v>
      </c>
    </row>
    <row r="147" spans="1:11" x14ac:dyDescent="0.25">
      <c r="A147" s="27" t="s">
        <v>62</v>
      </c>
      <c r="B147" s="81" t="s">
        <v>226</v>
      </c>
      <c r="C147" s="81" t="s">
        <v>98</v>
      </c>
      <c r="D147" s="136"/>
      <c r="E147" s="36">
        <v>3</v>
      </c>
      <c r="F147" s="36"/>
      <c r="G147" s="36">
        <v>3</v>
      </c>
      <c r="H147" s="37">
        <f t="shared" si="45"/>
        <v>0</v>
      </c>
      <c r="I147" s="36">
        <f t="shared" si="46"/>
        <v>0</v>
      </c>
      <c r="J147" s="38">
        <f>IF($C147="Essencial",$H147*0.5/SUMIF($C$16:$C$207,"Essencial",$I$16:$I$207),IF($C147="Obrigatória",$H147*0.25/SUMIF($C$16:$C$207,"Obrigatória",$I$16:$I$207),IF($C147="Recomendada",$H147*0.25/SUMIF($C$16:$C$207,"Recomendada",$I$16:$I$207),"")))</f>
        <v>0</v>
      </c>
      <c r="K147" s="39" t="s">
        <v>314</v>
      </c>
    </row>
    <row r="148" spans="1:11" ht="24" x14ac:dyDescent="0.25">
      <c r="A148" s="27" t="s">
        <v>333</v>
      </c>
      <c r="B148" s="34" t="s">
        <v>264</v>
      </c>
      <c r="C148" s="34" t="s">
        <v>135</v>
      </c>
      <c r="D148" s="136"/>
      <c r="E148" s="36">
        <v>3</v>
      </c>
      <c r="F148" s="36"/>
      <c r="G148" s="36">
        <v>3</v>
      </c>
      <c r="H148" s="37">
        <f t="shared" si="45"/>
        <v>0</v>
      </c>
      <c r="I148" s="36">
        <f t="shared" si="46"/>
        <v>0</v>
      </c>
      <c r="J148" s="38">
        <f>IF($C148="Essencial",$H148*0.5/SUMIF($C$16:$C$207,"Essencial",$I$16:$I$207),IF($C148="Obrigatória",$H148*0.25/SUMIF($C$16:$C$207,"Obrigatória",$I$16:$I$207),IF($C148="Recomendada",$H148*0.25/SUMIF($C$16:$C$207,"Recomendada",$I$16:$I$207),"")))</f>
        <v>0</v>
      </c>
      <c r="K148" s="39" t="s">
        <v>314</v>
      </c>
    </row>
    <row r="149" spans="1:11" x14ac:dyDescent="0.25">
      <c r="A149" s="27" t="s">
        <v>334</v>
      </c>
      <c r="B149" s="34" t="s">
        <v>226</v>
      </c>
      <c r="C149" s="34" t="s">
        <v>98</v>
      </c>
      <c r="D149" s="136"/>
      <c r="E149" s="36">
        <v>3</v>
      </c>
      <c r="F149" s="36"/>
      <c r="G149" s="36">
        <v>3</v>
      </c>
      <c r="H149" s="37">
        <f t="shared" si="45"/>
        <v>0</v>
      </c>
      <c r="I149" s="36">
        <f t="shared" si="46"/>
        <v>0</v>
      </c>
      <c r="J149" s="38">
        <f>IF($C149="Essencial",$H149*0.5/SUMIF($C$16:$C$207,"Essencial",$I$16:$I$207),IF($C149="Obrigatória",$H149*0.25/SUMIF($C$16:$C$207,"Obrigatória",$I$16:$I$207),IF($C149="Recomendada",$H149*0.25/SUMIF($C$16:$C$207,"Recomendada",$I$16:$I$207),"")))</f>
        <v>0</v>
      </c>
      <c r="K149" s="39" t="s">
        <v>314</v>
      </c>
    </row>
    <row r="150" spans="1:11" x14ac:dyDescent="0.25">
      <c r="A150" s="40"/>
      <c r="B150" s="130" t="s">
        <v>174</v>
      </c>
      <c r="C150" s="40"/>
      <c r="D150" s="40"/>
      <c r="E150" s="41">
        <f>SUM(E146:E149)</f>
        <v>12</v>
      </c>
      <c r="F150" s="41"/>
      <c r="G150" s="41"/>
      <c r="H150" s="42">
        <f>SUM(H146:H149)</f>
        <v>0</v>
      </c>
      <c r="I150" s="41">
        <f>SUM(I146:I149)</f>
        <v>0</v>
      </c>
      <c r="J150" s="43">
        <f>SUM(J146:J149)</f>
        <v>0</v>
      </c>
      <c r="K150" s="44"/>
    </row>
    <row r="151" spans="1:11" x14ac:dyDescent="0.25">
      <c r="A151" s="76" t="s">
        <v>57</v>
      </c>
      <c r="B151" s="133" t="s">
        <v>265</v>
      </c>
      <c r="C151" s="76"/>
      <c r="D151" s="76"/>
      <c r="E151" s="77"/>
      <c r="F151" s="77"/>
      <c r="G151" s="77"/>
      <c r="H151" s="78"/>
      <c r="I151" s="77"/>
      <c r="J151" s="79" t="str">
        <f>IF($C151="Obrigatória",$H151*0.75/SUMIF($C$16:$C$190,"Obrigatória",$I$16:$I$208),IF($C151="Recomendada",$H151*0.25/SUMIF($C$16:$C$190,"Recomendada",$I$16:$I$208),""))</f>
        <v/>
      </c>
      <c r="K151" s="80"/>
    </row>
    <row r="152" spans="1:11" x14ac:dyDescent="0.25">
      <c r="A152" s="27" t="s">
        <v>58</v>
      </c>
      <c r="B152" s="34" t="s">
        <v>266</v>
      </c>
      <c r="C152" s="34" t="s">
        <v>99</v>
      </c>
      <c r="D152" s="135" t="s">
        <v>267</v>
      </c>
      <c r="E152" s="36">
        <v>2</v>
      </c>
      <c r="F152" s="36"/>
      <c r="G152" s="36">
        <v>3</v>
      </c>
      <c r="H152" s="37">
        <f t="shared" ref="H152:H155" si="47">IF(G152=1,E152,IF(G152=2,0,IF(G152&gt;2,0)))</f>
        <v>0</v>
      </c>
      <c r="I152" s="36">
        <f t="shared" ref="I152:I155" si="48">IF(G152&gt;2,0,E152)</f>
        <v>0</v>
      </c>
      <c r="J152" s="38">
        <f>IF($C152="Essencial",$H152*0.5/SUMIF($C$16:$C$207,"Essencial",$I$16:$I$207),IF($C152="Obrigatória",$H152*0.25/SUMIF($C$16:$C$207,"Obrigatória",$I$16:$I$207),IF($C152="Recomendada",$H152*0.25/SUMIF($C$16:$C$207,"Recomendada",$I$16:$I$207),"")))</f>
        <v>0</v>
      </c>
      <c r="K152" s="39" t="s">
        <v>314</v>
      </c>
    </row>
    <row r="153" spans="1:11" x14ac:dyDescent="0.25">
      <c r="A153" s="27" t="s">
        <v>59</v>
      </c>
      <c r="B153" s="34" t="s">
        <v>349</v>
      </c>
      <c r="C153" s="35" t="s">
        <v>99</v>
      </c>
      <c r="D153" s="136"/>
      <c r="E153" s="36">
        <v>3</v>
      </c>
      <c r="F153" s="36"/>
      <c r="G153" s="36">
        <v>3</v>
      </c>
      <c r="H153" s="37">
        <f t="shared" si="47"/>
        <v>0</v>
      </c>
      <c r="I153" s="36">
        <f t="shared" si="48"/>
        <v>0</v>
      </c>
      <c r="J153" s="38">
        <f>IF($C153="Essencial",$H153*0.5/SUMIF($C$16:$C$207,"Essencial",$I$16:$I$207),IF($C153="Obrigatória",$H153*0.25/SUMIF($C$16:$C$207,"Obrigatória",$I$16:$I$207),IF($C153="Recomendada",$H153*0.25/SUMIF($C$16:$C$207,"Recomendada",$I$16:$I$207),"")))</f>
        <v>0</v>
      </c>
      <c r="K153" s="39" t="s">
        <v>314</v>
      </c>
    </row>
    <row r="154" spans="1:11" x14ac:dyDescent="0.25">
      <c r="A154" s="27" t="s">
        <v>60</v>
      </c>
      <c r="B154" s="34" t="s">
        <v>350</v>
      </c>
      <c r="C154" s="34" t="s">
        <v>99</v>
      </c>
      <c r="D154" s="136"/>
      <c r="E154" s="36">
        <v>2</v>
      </c>
      <c r="F154" s="36"/>
      <c r="G154" s="36">
        <v>3</v>
      </c>
      <c r="H154" s="37">
        <f t="shared" si="47"/>
        <v>0</v>
      </c>
      <c r="I154" s="36">
        <f t="shared" si="48"/>
        <v>0</v>
      </c>
      <c r="J154" s="38">
        <f>IF($C154="Essencial",$H154*0.5/SUMIF($C$16:$C$207,"Essencial",$I$16:$I$207),IF($C154="Obrigatória",$H154*0.25/SUMIF($C$16:$C$207,"Obrigatória",$I$16:$I$207),IF($C154="Recomendada",$H154*0.25/SUMIF($C$16:$C$207,"Recomendada",$I$16:$I$207),"")))</f>
        <v>0</v>
      </c>
      <c r="K154" s="39" t="s">
        <v>314</v>
      </c>
    </row>
    <row r="155" spans="1:11" x14ac:dyDescent="0.25">
      <c r="A155" s="27" t="s">
        <v>335</v>
      </c>
      <c r="B155" s="34" t="s">
        <v>351</v>
      </c>
      <c r="C155" s="34" t="s">
        <v>99</v>
      </c>
      <c r="D155" s="137"/>
      <c r="E155" s="36">
        <v>2</v>
      </c>
      <c r="F155" s="36"/>
      <c r="G155" s="36">
        <v>3</v>
      </c>
      <c r="H155" s="37">
        <f t="shared" si="47"/>
        <v>0</v>
      </c>
      <c r="I155" s="36">
        <f t="shared" si="48"/>
        <v>0</v>
      </c>
      <c r="J155" s="38">
        <f>IF($C155="Essencial",$H155*0.5/SUMIF($C$16:$C$207,"Essencial",$I$16:$I$207),IF($C155="Obrigatória",$H155*0.25/SUMIF($C$16:$C$207,"Obrigatória",$I$16:$I$207),IF($C155="Recomendada",$H155*0.25/SUMIF($C$16:$C$207,"Recomendada",$I$16:$I$207),"")))</f>
        <v>0</v>
      </c>
      <c r="K155" s="39" t="s">
        <v>314</v>
      </c>
    </row>
    <row r="156" spans="1:11" x14ac:dyDescent="0.25">
      <c r="A156" s="40"/>
      <c r="B156" s="130" t="s">
        <v>174</v>
      </c>
      <c r="C156" s="40"/>
      <c r="D156" s="40"/>
      <c r="E156" s="41">
        <f>SUM(E152:E155)</f>
        <v>9</v>
      </c>
      <c r="F156" s="41"/>
      <c r="G156" s="41"/>
      <c r="H156" s="42">
        <f>SUM(H152:H155)</f>
        <v>0</v>
      </c>
      <c r="I156" s="41">
        <f>SUM(I152:I155)</f>
        <v>0</v>
      </c>
      <c r="J156" s="43">
        <f>SUM(J152:J155)</f>
        <v>0</v>
      </c>
      <c r="K156" s="44"/>
    </row>
    <row r="157" spans="1:11" x14ac:dyDescent="0.25">
      <c r="A157" s="66"/>
      <c r="B157" s="131" t="s">
        <v>268</v>
      </c>
      <c r="C157" s="67"/>
      <c r="D157" s="67"/>
      <c r="E157" s="68">
        <f>SUM(E156,E150,E144)</f>
        <v>42</v>
      </c>
      <c r="F157" s="68"/>
      <c r="G157" s="68"/>
      <c r="H157" s="82">
        <f>SUM(H156,H150,H144)</f>
        <v>0</v>
      </c>
      <c r="I157" s="68">
        <f>SUM(I156,I150,I144)</f>
        <v>0</v>
      </c>
      <c r="J157" s="83">
        <f>SUM(J156,J150,J144)</f>
        <v>0</v>
      </c>
      <c r="K157" s="70"/>
    </row>
    <row r="158" spans="1:11" x14ac:dyDescent="0.25">
      <c r="A158" s="35"/>
      <c r="B158" s="34"/>
      <c r="C158" s="35"/>
      <c r="D158" s="35"/>
      <c r="E158" s="36"/>
      <c r="F158" s="36"/>
      <c r="G158" s="36"/>
      <c r="H158" s="37"/>
      <c r="I158" s="36"/>
      <c r="J158" s="38" t="str">
        <f>IF($C158="Obrigatória",$H158*0.75/SUMIF($C$16:$C$190,"Obrigatória",$I$16:$I$208),IF($C158="Recomendada",$H158*0.25/SUMIF($C$16:$C$190,"Recomendada",$I$16:$I$208),""))</f>
        <v/>
      </c>
      <c r="K158" s="39"/>
    </row>
    <row r="159" spans="1:11" x14ac:dyDescent="0.25">
      <c r="A159" s="35"/>
      <c r="B159" s="132" t="s">
        <v>310</v>
      </c>
      <c r="C159" s="71"/>
      <c r="D159" s="124" t="s">
        <v>346</v>
      </c>
      <c r="E159" s="72"/>
      <c r="F159" s="72"/>
      <c r="G159" s="72"/>
      <c r="H159" s="73"/>
      <c r="I159" s="72"/>
      <c r="J159" s="74" t="str">
        <f>IF($C159="Obrigatória",$H159*0.75/SUMIF($C$16:$C$190,"Obrigatória",$I$16:$I$208),IF($C159="Recomendada",$H159*0.25/SUMIF($C$16:$C$190,"Recomendada",$I$16:$I$208),""))</f>
        <v/>
      </c>
      <c r="K159" s="75"/>
    </row>
    <row r="160" spans="1:11" x14ac:dyDescent="0.25">
      <c r="A160" s="45" t="s">
        <v>78</v>
      </c>
      <c r="B160" s="60" t="s">
        <v>4</v>
      </c>
      <c r="C160" s="45" t="s">
        <v>332</v>
      </c>
      <c r="D160" s="45" t="s">
        <v>339</v>
      </c>
      <c r="E160" s="46"/>
      <c r="F160" s="46"/>
      <c r="G160" s="46">
        <v>1</v>
      </c>
      <c r="H160" s="47"/>
      <c r="I160" s="46"/>
      <c r="J160" s="48" t="str">
        <f>IF($C160="Obrigatória",$H160*0.75/SUMIF($C$16:$C$190,"Obrigatória",$I$16:$I$208),IF($C160="Recomendada",$H160*0.25/SUMIF($C$16:$C$190,"Recomendada",$I$16:$I$208),""))</f>
        <v/>
      </c>
      <c r="K160" s="49"/>
    </row>
    <row r="161" spans="1:17" ht="60" x14ac:dyDescent="0.25">
      <c r="A161" s="27" t="s">
        <v>79</v>
      </c>
      <c r="B161" s="92" t="s">
        <v>347</v>
      </c>
      <c r="C161" s="35" t="str">
        <f t="shared" ref="C161:C170" si="49">IF($G$7=1,"Obrigatória",IF($G$7=2,"Recomendada",IF($G$7=3,"Obrigatória")))</f>
        <v>Obrigatória</v>
      </c>
      <c r="D161" s="50" t="s">
        <v>276</v>
      </c>
      <c r="E161" s="36">
        <f>IF(C161="Obrigatória",2,1)</f>
        <v>2</v>
      </c>
      <c r="F161" s="36"/>
      <c r="G161" s="36">
        <v>1</v>
      </c>
      <c r="H161" s="37">
        <f t="shared" ref="H161:H170" si="50">IF(G161=1,E161,IF(G161=2,0,IF(G161&gt;2,0)))</f>
        <v>2</v>
      </c>
      <c r="I161" s="36">
        <f t="shared" ref="I161:I170" si="51">IF(G161&gt;2,0,E161)</f>
        <v>2</v>
      </c>
      <c r="J161" s="38">
        <f t="shared" ref="J161:J170" si="52">IF($C161="Essencial",$H161*0.5/SUMIF($C$16:$C$207,"Essencial",$I$16:$I$207),IF($C161="Obrigatória",$H161*0.25/SUMIF($C$16:$C$207,"Obrigatória",$I$16:$I$207),IF($C161="Recomendada",$H161*0.25/SUMIF($C$16:$C$207,"Recomendada",$I$16:$I$207),"")))</f>
        <v>4.9504950495049506E-3</v>
      </c>
      <c r="K161" s="39" t="s">
        <v>313</v>
      </c>
    </row>
    <row r="162" spans="1:17" ht="24" x14ac:dyDescent="0.25">
      <c r="A162" s="27" t="s">
        <v>81</v>
      </c>
      <c r="B162" s="34" t="s">
        <v>269</v>
      </c>
      <c r="C162" s="35" t="str">
        <f t="shared" si="49"/>
        <v>Obrigatória</v>
      </c>
      <c r="D162" s="135" t="s">
        <v>277</v>
      </c>
      <c r="E162" s="36">
        <f t="shared" ref="E162:E170" si="53">IF(C162="Obrigatória",2,1)</f>
        <v>2</v>
      </c>
      <c r="F162" s="36"/>
      <c r="G162" s="36">
        <v>1</v>
      </c>
      <c r="H162" s="37">
        <f t="shared" si="50"/>
        <v>2</v>
      </c>
      <c r="I162" s="36">
        <f t="shared" si="51"/>
        <v>2</v>
      </c>
      <c r="J162" s="38">
        <f t="shared" si="52"/>
        <v>4.9504950495049506E-3</v>
      </c>
      <c r="K162" s="39" t="s">
        <v>313</v>
      </c>
      <c r="Q162" s="6"/>
    </row>
    <row r="163" spans="1:17" ht="24" x14ac:dyDescent="0.25">
      <c r="A163" s="27" t="s">
        <v>82</v>
      </c>
      <c r="B163" s="34" t="s">
        <v>270</v>
      </c>
      <c r="C163" s="35" t="str">
        <f t="shared" si="49"/>
        <v>Obrigatória</v>
      </c>
      <c r="D163" s="136"/>
      <c r="E163" s="36">
        <f t="shared" si="53"/>
        <v>2</v>
      </c>
      <c r="F163" s="36"/>
      <c r="G163" s="36">
        <v>1</v>
      </c>
      <c r="H163" s="37">
        <f t="shared" si="50"/>
        <v>2</v>
      </c>
      <c r="I163" s="36">
        <f t="shared" si="51"/>
        <v>2</v>
      </c>
      <c r="J163" s="38">
        <f t="shared" si="52"/>
        <v>4.9504950495049506E-3</v>
      </c>
      <c r="K163" s="39" t="s">
        <v>313</v>
      </c>
      <c r="Q163" s="6"/>
    </row>
    <row r="164" spans="1:17" ht="60" x14ac:dyDescent="0.25">
      <c r="A164" s="27" t="s">
        <v>336</v>
      </c>
      <c r="B164" s="34" t="s">
        <v>271</v>
      </c>
      <c r="C164" s="35" t="str">
        <f t="shared" si="49"/>
        <v>Obrigatória</v>
      </c>
      <c r="D164" s="136"/>
      <c r="E164" s="36">
        <f t="shared" si="53"/>
        <v>2</v>
      </c>
      <c r="F164" s="36"/>
      <c r="G164" s="36">
        <v>1</v>
      </c>
      <c r="H164" s="37">
        <f t="shared" si="50"/>
        <v>2</v>
      </c>
      <c r="I164" s="36">
        <f t="shared" si="51"/>
        <v>2</v>
      </c>
      <c r="J164" s="38">
        <f t="shared" si="52"/>
        <v>4.9504950495049506E-3</v>
      </c>
      <c r="K164" s="39" t="s">
        <v>313</v>
      </c>
      <c r="Q164" s="6"/>
    </row>
    <row r="165" spans="1:17" ht="48" x14ac:dyDescent="0.25">
      <c r="A165" s="27" t="s">
        <v>381</v>
      </c>
      <c r="B165" s="34" t="s">
        <v>340</v>
      </c>
      <c r="C165" s="35" t="str">
        <f t="shared" si="49"/>
        <v>Obrigatória</v>
      </c>
      <c r="D165" s="136"/>
      <c r="E165" s="36">
        <f t="shared" si="53"/>
        <v>2</v>
      </c>
      <c r="F165" s="36"/>
      <c r="G165" s="36">
        <v>1</v>
      </c>
      <c r="H165" s="37">
        <f t="shared" ref="H165" si="54">IF(G165=1,E165,IF(G165=2,0,IF(G165&gt;2,0)))</f>
        <v>2</v>
      </c>
      <c r="I165" s="36">
        <f t="shared" ref="I165" si="55">IF(G165&gt;2,0,E165)</f>
        <v>2</v>
      </c>
      <c r="J165" s="38">
        <f t="shared" si="52"/>
        <v>4.9504950495049506E-3</v>
      </c>
      <c r="K165" s="39" t="s">
        <v>313</v>
      </c>
      <c r="Q165" s="6"/>
    </row>
    <row r="166" spans="1:17" x14ac:dyDescent="0.25">
      <c r="A166" s="27" t="s">
        <v>382</v>
      </c>
      <c r="B166" s="34" t="s">
        <v>272</v>
      </c>
      <c r="C166" s="35" t="str">
        <f t="shared" si="49"/>
        <v>Obrigatória</v>
      </c>
      <c r="D166" s="136"/>
      <c r="E166" s="36">
        <f t="shared" si="53"/>
        <v>2</v>
      </c>
      <c r="F166" s="36"/>
      <c r="G166" s="36">
        <v>1</v>
      </c>
      <c r="H166" s="37">
        <f t="shared" si="50"/>
        <v>2</v>
      </c>
      <c r="I166" s="36">
        <f t="shared" si="51"/>
        <v>2</v>
      </c>
      <c r="J166" s="38">
        <f t="shared" si="52"/>
        <v>4.9504950495049506E-3</v>
      </c>
      <c r="K166" s="39" t="s">
        <v>313</v>
      </c>
      <c r="Q166" s="6"/>
    </row>
    <row r="167" spans="1:17" ht="36" x14ac:dyDescent="0.25">
      <c r="A167" s="27" t="s">
        <v>383</v>
      </c>
      <c r="B167" s="34" t="s">
        <v>273</v>
      </c>
      <c r="C167" s="35" t="str">
        <f t="shared" si="49"/>
        <v>Obrigatória</v>
      </c>
      <c r="D167" s="136"/>
      <c r="E167" s="36">
        <f t="shared" si="53"/>
        <v>2</v>
      </c>
      <c r="F167" s="36"/>
      <c r="G167" s="36">
        <v>1</v>
      </c>
      <c r="H167" s="37">
        <f t="shared" si="50"/>
        <v>2</v>
      </c>
      <c r="I167" s="36">
        <f t="shared" si="51"/>
        <v>2</v>
      </c>
      <c r="J167" s="38">
        <f t="shared" si="52"/>
        <v>4.9504950495049506E-3</v>
      </c>
      <c r="K167" s="39" t="s">
        <v>313</v>
      </c>
      <c r="Q167" s="6"/>
    </row>
    <row r="168" spans="1:17" x14ac:dyDescent="0.25">
      <c r="A168" s="27" t="s">
        <v>384</v>
      </c>
      <c r="B168" s="34" t="s">
        <v>274</v>
      </c>
      <c r="C168" s="35" t="str">
        <f t="shared" si="49"/>
        <v>Obrigatória</v>
      </c>
      <c r="D168" s="136"/>
      <c r="E168" s="36">
        <f t="shared" si="53"/>
        <v>2</v>
      </c>
      <c r="F168" s="36"/>
      <c r="G168" s="36">
        <v>1</v>
      </c>
      <c r="H168" s="37">
        <f t="shared" si="50"/>
        <v>2</v>
      </c>
      <c r="I168" s="36">
        <f t="shared" si="51"/>
        <v>2</v>
      </c>
      <c r="J168" s="38">
        <f t="shared" si="52"/>
        <v>4.9504950495049506E-3</v>
      </c>
      <c r="K168" s="39" t="s">
        <v>313</v>
      </c>
      <c r="Q168" s="6"/>
    </row>
    <row r="169" spans="1:17" x14ac:dyDescent="0.25">
      <c r="A169" s="27" t="s">
        <v>385</v>
      </c>
      <c r="B169" s="34" t="s">
        <v>275</v>
      </c>
      <c r="C169" s="35" t="str">
        <f t="shared" si="49"/>
        <v>Obrigatória</v>
      </c>
      <c r="D169" s="137"/>
      <c r="E169" s="36">
        <f t="shared" si="53"/>
        <v>2</v>
      </c>
      <c r="F169" s="36"/>
      <c r="G169" s="36">
        <v>1</v>
      </c>
      <c r="H169" s="37">
        <f t="shared" si="50"/>
        <v>2</v>
      </c>
      <c r="I169" s="36">
        <f t="shared" si="51"/>
        <v>2</v>
      </c>
      <c r="J169" s="38">
        <f t="shared" si="52"/>
        <v>4.9504950495049506E-3</v>
      </c>
      <c r="K169" s="39" t="s">
        <v>313</v>
      </c>
      <c r="Q169" s="6"/>
    </row>
    <row r="170" spans="1:17" ht="36" x14ac:dyDescent="0.25">
      <c r="A170" s="27" t="s">
        <v>386</v>
      </c>
      <c r="B170" s="92" t="s">
        <v>348</v>
      </c>
      <c r="C170" s="35" t="str">
        <f t="shared" si="49"/>
        <v>Obrigatória</v>
      </c>
      <c r="D170" s="50" t="s">
        <v>278</v>
      </c>
      <c r="E170" s="36">
        <f t="shared" si="53"/>
        <v>2</v>
      </c>
      <c r="F170" s="36"/>
      <c r="G170" s="36">
        <v>1</v>
      </c>
      <c r="H170" s="37">
        <f t="shared" si="50"/>
        <v>2</v>
      </c>
      <c r="I170" s="36">
        <f t="shared" si="51"/>
        <v>2</v>
      </c>
      <c r="J170" s="38">
        <f t="shared" si="52"/>
        <v>4.9504950495049506E-3</v>
      </c>
      <c r="K170" s="39" t="s">
        <v>313</v>
      </c>
      <c r="Q170" s="6"/>
    </row>
    <row r="171" spans="1:17" x14ac:dyDescent="0.25">
      <c r="A171" s="40"/>
      <c r="B171" s="130" t="s">
        <v>174</v>
      </c>
      <c r="C171" s="40"/>
      <c r="D171" s="40"/>
      <c r="E171" s="41">
        <f>SUM(E161:E170)</f>
        <v>20</v>
      </c>
      <c r="F171" s="41"/>
      <c r="G171" s="41"/>
      <c r="H171" s="42">
        <f>SUM(H161:H170)</f>
        <v>20</v>
      </c>
      <c r="I171" s="41">
        <f>SUM(I161:I170)</f>
        <v>20</v>
      </c>
      <c r="J171" s="43">
        <f>SUM(J161:J170)</f>
        <v>4.95049504950495E-2</v>
      </c>
      <c r="K171" s="44"/>
    </row>
    <row r="172" spans="1:17" x14ac:dyDescent="0.25">
      <c r="A172" s="45" t="s">
        <v>387</v>
      </c>
      <c r="B172" s="60" t="s">
        <v>265</v>
      </c>
      <c r="C172" s="45"/>
      <c r="D172" s="45"/>
      <c r="E172" s="46"/>
      <c r="F172" s="46"/>
      <c r="G172" s="46">
        <v>1</v>
      </c>
      <c r="H172" s="47"/>
      <c r="I172" s="46"/>
      <c r="J172" s="48" t="str">
        <f>IF($C172="Obrigatória",$H172*0.75/SUMIF($C$16:$C$190,"Obrigatória",$I$16:$I$208),IF($C172="Recomendada",$H172*0.25/SUMIF($C$16:$C$190,"Recomendada",$I$16:$I$208),""))</f>
        <v/>
      </c>
      <c r="K172" s="49"/>
    </row>
    <row r="173" spans="1:17" ht="36.75" x14ac:dyDescent="0.25">
      <c r="A173" s="84" t="s">
        <v>83</v>
      </c>
      <c r="B173" s="85" t="s">
        <v>279</v>
      </c>
      <c r="C173" s="86" t="s">
        <v>99</v>
      </c>
      <c r="D173" s="87" t="s">
        <v>280</v>
      </c>
      <c r="E173" s="36">
        <v>1</v>
      </c>
      <c r="F173" s="36"/>
      <c r="G173" s="36">
        <v>1</v>
      </c>
      <c r="H173" s="37">
        <f>IF(G173=1,E173,IF(G173=2,0,IF(G173&gt;2,0)))</f>
        <v>1</v>
      </c>
      <c r="I173" s="36">
        <f t="shared" ref="I173" si="56">IF(G173&gt;2,0,E173)</f>
        <v>1</v>
      </c>
      <c r="J173" s="38">
        <f>IF($C173="Essencial",$H173*0.5/SUMIF($C$16:$C$207,"Essencial",$I$16:$I$207),IF($C173="Obrigatória",$H173*0.25/SUMIF($C$16:$C$207,"Obrigatória",$I$16:$I$207),IF($C173="Recomendada",$H173*0.25/SUMIF($C$16:$C$207,"Recomendada",$I$16:$I$207),"")))</f>
        <v>1.6666666666666666E-2</v>
      </c>
      <c r="K173" s="39" t="s">
        <v>313</v>
      </c>
    </row>
    <row r="174" spans="1:17" x14ac:dyDescent="0.25">
      <c r="A174" s="40"/>
      <c r="B174" s="130" t="s">
        <v>174</v>
      </c>
      <c r="C174" s="40"/>
      <c r="D174" s="40"/>
      <c r="E174" s="41">
        <f>SUM(E173)</f>
        <v>1</v>
      </c>
      <c r="F174" s="41"/>
      <c r="G174" s="41"/>
      <c r="H174" s="42">
        <f>SUM(H173)</f>
        <v>1</v>
      </c>
      <c r="I174" s="41">
        <f>SUM(I173)</f>
        <v>1</v>
      </c>
      <c r="J174" s="43">
        <f>SUM(J173)</f>
        <v>1.6666666666666666E-2</v>
      </c>
      <c r="K174" s="44"/>
    </row>
    <row r="175" spans="1:17" x14ac:dyDescent="0.25">
      <c r="A175" s="66"/>
      <c r="B175" s="131" t="s">
        <v>281</v>
      </c>
      <c r="C175" s="67"/>
      <c r="D175" s="67"/>
      <c r="E175" s="68">
        <f>SUM(E171,E174)</f>
        <v>21</v>
      </c>
      <c r="F175" s="68"/>
      <c r="G175" s="68"/>
      <c r="H175" s="82">
        <f>SUM(H171,H174)</f>
        <v>21</v>
      </c>
      <c r="I175" s="68">
        <f>SUM(I171,I174)</f>
        <v>21</v>
      </c>
      <c r="J175" s="83">
        <f>SUM(J171,J174)</f>
        <v>6.617161716171617E-2</v>
      </c>
      <c r="K175" s="70"/>
      <c r="Q175" s="3"/>
    </row>
    <row r="176" spans="1:17" x14ac:dyDescent="0.25">
      <c r="A176" s="35"/>
      <c r="B176" s="34"/>
      <c r="C176" s="35"/>
      <c r="D176" s="35"/>
      <c r="E176" s="36"/>
      <c r="F176" s="36"/>
      <c r="G176" s="36"/>
      <c r="H176" s="37"/>
      <c r="I176" s="36"/>
      <c r="J176" s="88" t="str">
        <f>IF($C176="Obrigatória",$H176*0.75/SUMIF($C$16:$C$190,"Obrigatória",$I$16:$I$208),IF($C176="Recomendada",$H176*0.25/SUMIF($C$16:$C$190,"Recomendada",$I$16:$I$208),""))</f>
        <v/>
      </c>
      <c r="K176" s="89"/>
    </row>
    <row r="177" spans="1:11" x14ac:dyDescent="0.25">
      <c r="A177" s="35"/>
      <c r="B177" s="132" t="s">
        <v>310</v>
      </c>
      <c r="C177" s="23"/>
      <c r="D177" s="23" t="s">
        <v>282</v>
      </c>
      <c r="E177" s="90"/>
      <c r="F177" s="90"/>
      <c r="G177" s="90"/>
      <c r="H177" s="90"/>
      <c r="I177" s="72"/>
      <c r="J177" s="74" t="str">
        <f>IF($C177="Obrigatória",$H177*0.75/SUMIF($C$16:$C$190,"Obrigatória",$I$16:$I$208),IF($C177="Recomendada",$H177*0.25/SUMIF($C$16:$C$190,"Recomendada",$I$16:$I$208),""))</f>
        <v/>
      </c>
      <c r="K177" s="75"/>
    </row>
    <row r="178" spans="1:11" x14ac:dyDescent="0.25">
      <c r="A178" s="45" t="s">
        <v>407</v>
      </c>
      <c r="B178" s="60" t="s">
        <v>4</v>
      </c>
      <c r="C178" s="45" t="s">
        <v>332</v>
      </c>
      <c r="D178" s="45" t="s">
        <v>339</v>
      </c>
      <c r="E178" s="46"/>
      <c r="F178" s="46"/>
      <c r="G178" s="46"/>
      <c r="H178" s="47"/>
      <c r="I178" s="46"/>
      <c r="J178" s="48" t="str">
        <f>IF($C178="Obrigatória",$H178*0.75/SUMIF($C$16:$C$190,"Obrigatória",$I$16:$I$208),IF($C178="Recomendada",$H178*0.25/SUMIF($C$16:$C$190,"Recomendada",$I$16:$I$208),""))</f>
        <v/>
      </c>
      <c r="K178" s="49"/>
    </row>
    <row r="179" spans="1:11" ht="36" x14ac:dyDescent="0.25">
      <c r="A179" s="27" t="s">
        <v>84</v>
      </c>
      <c r="B179" s="34" t="s">
        <v>283</v>
      </c>
      <c r="C179" s="35" t="s">
        <v>98</v>
      </c>
      <c r="D179" s="34" t="s">
        <v>287</v>
      </c>
      <c r="E179" s="36">
        <v>2</v>
      </c>
      <c r="F179" s="36"/>
      <c r="G179" s="36">
        <v>3</v>
      </c>
      <c r="H179" s="37">
        <f t="shared" ref="H179:H182" si="57">IF(G179=1,E179,IF(G179=2,0,IF(G179&gt;2,0)))</f>
        <v>0</v>
      </c>
      <c r="I179" s="36">
        <f t="shared" ref="I179:I182" si="58">IF(G179&gt;2,0,E179)</f>
        <v>0</v>
      </c>
      <c r="J179" s="38">
        <f>IF($C179="Essencial",$H179*0.5/SUMIF($C$16:$C$207,"Essencial",$I$16:$I$207),IF($C179="Obrigatória",$H179*0.25/SUMIF($C$16:$C$207,"Obrigatória",$I$16:$I$207),IF($C179="Recomendada",$H179*0.25/SUMIF($C$16:$C$207,"Recomendada",$I$16:$I$207),"")))</f>
        <v>0</v>
      </c>
      <c r="K179" s="91" t="s">
        <v>312</v>
      </c>
    </row>
    <row r="180" spans="1:11" ht="34.5" customHeight="1" x14ac:dyDescent="0.25">
      <c r="A180" s="27" t="s">
        <v>388</v>
      </c>
      <c r="B180" s="34" t="s">
        <v>284</v>
      </c>
      <c r="C180" s="34" t="s">
        <v>98</v>
      </c>
      <c r="D180" s="135" t="s">
        <v>288</v>
      </c>
      <c r="E180" s="36">
        <v>2</v>
      </c>
      <c r="F180" s="36"/>
      <c r="G180" s="36">
        <v>3</v>
      </c>
      <c r="H180" s="37">
        <f t="shared" si="57"/>
        <v>0</v>
      </c>
      <c r="I180" s="36">
        <f t="shared" si="58"/>
        <v>0</v>
      </c>
      <c r="J180" s="38">
        <f>IF($C180="Essencial",$H180*0.5/SUMIF($C$16:$C$207,"Essencial",$I$16:$I$207),IF($C180="Obrigatória",$H180*0.25/SUMIF($C$16:$C$207,"Obrigatória",$I$16:$I$207),IF($C180="Recomendada",$H180*0.25/SUMIF($C$16:$C$207,"Recomendada",$I$16:$I$207),"")))</f>
        <v>0</v>
      </c>
      <c r="K180" s="91" t="s">
        <v>312</v>
      </c>
    </row>
    <row r="181" spans="1:11" ht="40.5" customHeight="1" x14ac:dyDescent="0.25">
      <c r="A181" s="27" t="s">
        <v>389</v>
      </c>
      <c r="B181" s="34" t="s">
        <v>285</v>
      </c>
      <c r="C181" s="92" t="s">
        <v>98</v>
      </c>
      <c r="D181" s="137"/>
      <c r="E181" s="36">
        <v>2</v>
      </c>
      <c r="F181" s="36"/>
      <c r="G181" s="36">
        <v>3</v>
      </c>
      <c r="H181" s="37">
        <f t="shared" si="57"/>
        <v>0</v>
      </c>
      <c r="I181" s="36">
        <f t="shared" si="58"/>
        <v>0</v>
      </c>
      <c r="J181" s="38">
        <f>IF($C181="Essencial",$H181*0.5/SUMIF($C$16:$C$207,"Essencial",$I$16:$I$207),IF($C181="Obrigatória",$H181*0.25/SUMIF($C$16:$C$207,"Obrigatória",$I$16:$I$207),IF($C181="Recomendada",$H181*0.25/SUMIF($C$16:$C$207,"Recomendada",$I$16:$I$207),"")))</f>
        <v>0</v>
      </c>
      <c r="K181" s="91" t="s">
        <v>312</v>
      </c>
    </row>
    <row r="182" spans="1:11" ht="36" x14ac:dyDescent="0.25">
      <c r="A182" s="27" t="s">
        <v>390</v>
      </c>
      <c r="B182" s="34" t="s">
        <v>286</v>
      </c>
      <c r="C182" s="92" t="s">
        <v>99</v>
      </c>
      <c r="D182" s="50" t="s">
        <v>289</v>
      </c>
      <c r="E182" s="36">
        <v>1</v>
      </c>
      <c r="F182" s="36"/>
      <c r="G182" s="36">
        <v>3</v>
      </c>
      <c r="H182" s="37">
        <f t="shared" si="57"/>
        <v>0</v>
      </c>
      <c r="I182" s="36">
        <f t="shared" si="58"/>
        <v>0</v>
      </c>
      <c r="J182" s="38">
        <f>IF($C182="Essencial",$H182*0.5/SUMIF($C$16:$C$207,"Essencial",$I$16:$I$207),IF($C182="Obrigatória",$H182*0.25/SUMIF($C$16:$C$207,"Obrigatória",$I$16:$I$207),IF($C182="Recomendada",$H182*0.25/SUMIF($C$16:$C$207,"Recomendada",$I$16:$I$207),"")))</f>
        <v>0</v>
      </c>
      <c r="K182" s="91" t="s">
        <v>312</v>
      </c>
    </row>
    <row r="183" spans="1:11" x14ac:dyDescent="0.25">
      <c r="A183" s="40"/>
      <c r="B183" s="130" t="s">
        <v>174</v>
      </c>
      <c r="C183" s="40"/>
      <c r="D183" s="40"/>
      <c r="E183" s="41">
        <f>SUM(E179:E182)</f>
        <v>7</v>
      </c>
      <c r="F183" s="41"/>
      <c r="G183" s="41"/>
      <c r="H183" s="42">
        <f>SUM(H179:H182)</f>
        <v>0</v>
      </c>
      <c r="I183" s="41">
        <f>SUM(I179:I182)</f>
        <v>0</v>
      </c>
      <c r="J183" s="43">
        <f>SUM(J179:J182)</f>
        <v>0</v>
      </c>
      <c r="K183" s="44"/>
    </row>
    <row r="184" spans="1:11" x14ac:dyDescent="0.25">
      <c r="A184" s="66"/>
      <c r="B184" s="131" t="s">
        <v>290</v>
      </c>
      <c r="C184" s="67"/>
      <c r="D184" s="67"/>
      <c r="E184" s="68">
        <f>SUM(E183)</f>
        <v>7</v>
      </c>
      <c r="F184" s="68"/>
      <c r="G184" s="68"/>
      <c r="H184" s="93">
        <f>SUM(H183)</f>
        <v>0</v>
      </c>
      <c r="I184" s="68">
        <f>SUM(I183)</f>
        <v>0</v>
      </c>
      <c r="J184" s="94">
        <f>SUM(J183)</f>
        <v>0</v>
      </c>
      <c r="K184" s="95"/>
    </row>
    <row r="185" spans="1:11" x14ac:dyDescent="0.25">
      <c r="A185" s="35"/>
      <c r="B185" s="34"/>
      <c r="C185" s="35"/>
      <c r="D185" s="35"/>
      <c r="E185" s="36"/>
      <c r="F185" s="36"/>
      <c r="G185" s="36"/>
      <c r="H185" s="37"/>
      <c r="I185" s="36"/>
      <c r="J185" s="88" t="str">
        <f>IF($C185="Obrigatória",$H185*0.75/SUMIF($C$16:$C$190,"Obrigatória",$I$16:$I$208),IF($C185="Recomendada",$H185*0.25/SUMIF($C$16:$C$190,"Recomendada",$I$16:$I$208),""))</f>
        <v/>
      </c>
      <c r="K185" s="89"/>
    </row>
    <row r="186" spans="1:11" x14ac:dyDescent="0.25">
      <c r="A186" s="35"/>
      <c r="B186" s="132" t="s">
        <v>310</v>
      </c>
      <c r="C186" s="23"/>
      <c r="D186" s="23" t="s">
        <v>291</v>
      </c>
      <c r="E186" s="90"/>
      <c r="F186" s="90"/>
      <c r="G186" s="90"/>
      <c r="H186" s="90"/>
      <c r="I186" s="72"/>
      <c r="J186" s="74" t="str">
        <f>IF($C186="Obrigatória",$H186*0.75/SUMIF($C$16:$C$190,"Obrigatória",$I$16:$I$208),IF($C186="Recomendada",$H186*0.25/SUMIF($C$16:$C$190,"Recomendada",$I$16:$I$208),""))</f>
        <v/>
      </c>
      <c r="K186" s="75"/>
    </row>
    <row r="187" spans="1:11" x14ac:dyDescent="0.25">
      <c r="A187" s="45" t="s">
        <v>408</v>
      </c>
      <c r="B187" s="60" t="s">
        <v>4</v>
      </c>
      <c r="C187" s="45" t="s">
        <v>332</v>
      </c>
      <c r="D187" s="45" t="s">
        <v>339</v>
      </c>
      <c r="E187" s="46"/>
      <c r="F187" s="61"/>
      <c r="G187" s="61"/>
      <c r="H187" s="62"/>
      <c r="I187" s="61"/>
      <c r="J187" s="63" t="str">
        <f>IF($C187="Obrigatória",$H187*0.75/SUMIF($C$16:$C$190,"Obrigatória",$I$16:$I$208),IF($C187="Recomendada",$H187*0.25/SUMIF($C$16:$C$190,"Recomendada",$I$16:$I$208),""))</f>
        <v/>
      </c>
      <c r="K187" s="64"/>
    </row>
    <row r="188" spans="1:11" ht="36" x14ac:dyDescent="0.25">
      <c r="A188" s="27" t="s">
        <v>85</v>
      </c>
      <c r="B188" s="34" t="s">
        <v>283</v>
      </c>
      <c r="C188" s="35" t="s">
        <v>98</v>
      </c>
      <c r="D188" s="34" t="s">
        <v>287</v>
      </c>
      <c r="E188" s="36">
        <v>2</v>
      </c>
      <c r="F188" s="36"/>
      <c r="G188" s="36">
        <v>3</v>
      </c>
      <c r="H188" s="37">
        <f t="shared" ref="H188:H200" si="59">IF(G188=1,E188,IF(G188=2,0,IF(G188&gt;2,0)))</f>
        <v>0</v>
      </c>
      <c r="I188" s="36">
        <f t="shared" ref="I188:I200" si="60">IF(G188&gt;2,0,E188)</f>
        <v>0</v>
      </c>
      <c r="J188" s="38">
        <f t="shared" ref="J188:J200" si="61">IF($C188="Essencial",$H188*0.5/SUMIF($C$16:$C$207,"Essencial",$I$16:$I$207),IF($C188="Obrigatória",$H188*0.25/SUMIF($C$16:$C$207,"Obrigatória",$I$16:$I$207),IF($C188="Recomendada",$H188*0.25/SUMIF($C$16:$C$207,"Recomendada",$I$16:$I$207),"")))</f>
        <v>0</v>
      </c>
      <c r="K188" s="91" t="s">
        <v>311</v>
      </c>
    </row>
    <row r="189" spans="1:11" x14ac:dyDescent="0.25">
      <c r="A189" s="27" t="s">
        <v>86</v>
      </c>
      <c r="B189" s="34" t="s">
        <v>284</v>
      </c>
      <c r="C189" s="35" t="s">
        <v>98</v>
      </c>
      <c r="D189" s="135" t="s">
        <v>301</v>
      </c>
      <c r="E189" s="36">
        <v>2</v>
      </c>
      <c r="F189" s="36"/>
      <c r="G189" s="36">
        <v>3</v>
      </c>
      <c r="H189" s="37">
        <f t="shared" si="59"/>
        <v>0</v>
      </c>
      <c r="I189" s="36">
        <f t="shared" si="60"/>
        <v>0</v>
      </c>
      <c r="J189" s="38">
        <f t="shared" si="61"/>
        <v>0</v>
      </c>
      <c r="K189" s="91" t="s">
        <v>311</v>
      </c>
    </row>
    <row r="190" spans="1:11" ht="24" x14ac:dyDescent="0.25">
      <c r="A190" s="27" t="s">
        <v>87</v>
      </c>
      <c r="B190" s="34" t="s">
        <v>285</v>
      </c>
      <c r="C190" s="35" t="s">
        <v>98</v>
      </c>
      <c r="D190" s="136"/>
      <c r="E190" s="36">
        <v>2</v>
      </c>
      <c r="F190" s="36"/>
      <c r="G190" s="36">
        <v>3</v>
      </c>
      <c r="H190" s="37">
        <f t="shared" si="59"/>
        <v>0</v>
      </c>
      <c r="I190" s="36">
        <f t="shared" si="60"/>
        <v>0</v>
      </c>
      <c r="J190" s="38">
        <f t="shared" si="61"/>
        <v>0</v>
      </c>
      <c r="K190" s="91" t="s">
        <v>311</v>
      </c>
    </row>
    <row r="191" spans="1:11" x14ac:dyDescent="0.25">
      <c r="A191" s="27" t="s">
        <v>143</v>
      </c>
      <c r="B191" s="34" t="s">
        <v>292</v>
      </c>
      <c r="C191" s="35" t="s">
        <v>98</v>
      </c>
      <c r="D191" s="136"/>
      <c r="E191" s="36">
        <v>2</v>
      </c>
      <c r="F191" s="36"/>
      <c r="G191" s="36">
        <v>3</v>
      </c>
      <c r="H191" s="37">
        <f t="shared" si="59"/>
        <v>0</v>
      </c>
      <c r="I191" s="36">
        <f t="shared" si="60"/>
        <v>0</v>
      </c>
      <c r="J191" s="38">
        <f t="shared" si="61"/>
        <v>0</v>
      </c>
      <c r="K191" s="91" t="s">
        <v>311</v>
      </c>
    </row>
    <row r="192" spans="1:11" x14ac:dyDescent="0.25">
      <c r="A192" s="27" t="s">
        <v>391</v>
      </c>
      <c r="B192" s="34" t="s">
        <v>293</v>
      </c>
      <c r="C192" s="35" t="s">
        <v>98</v>
      </c>
      <c r="D192" s="136"/>
      <c r="E192" s="36">
        <v>2</v>
      </c>
      <c r="F192" s="36"/>
      <c r="G192" s="36">
        <v>3</v>
      </c>
      <c r="H192" s="37">
        <f t="shared" si="59"/>
        <v>0</v>
      </c>
      <c r="I192" s="36">
        <f t="shared" si="60"/>
        <v>0</v>
      </c>
      <c r="J192" s="38">
        <f t="shared" si="61"/>
        <v>0</v>
      </c>
      <c r="K192" s="91" t="s">
        <v>311</v>
      </c>
    </row>
    <row r="193" spans="1:11" x14ac:dyDescent="0.25">
      <c r="A193" s="27" t="s">
        <v>392</v>
      </c>
      <c r="B193" s="34" t="s">
        <v>294</v>
      </c>
      <c r="C193" s="35" t="s">
        <v>98</v>
      </c>
      <c r="D193" s="137"/>
      <c r="E193" s="36">
        <v>2</v>
      </c>
      <c r="F193" s="36"/>
      <c r="G193" s="36">
        <v>3</v>
      </c>
      <c r="H193" s="37">
        <f t="shared" si="59"/>
        <v>0</v>
      </c>
      <c r="I193" s="36">
        <f t="shared" si="60"/>
        <v>0</v>
      </c>
      <c r="J193" s="38">
        <f t="shared" si="61"/>
        <v>0</v>
      </c>
      <c r="K193" s="91" t="s">
        <v>311</v>
      </c>
    </row>
    <row r="194" spans="1:11" x14ac:dyDescent="0.25">
      <c r="A194" s="27" t="s">
        <v>393</v>
      </c>
      <c r="B194" s="34" t="s">
        <v>286</v>
      </c>
      <c r="C194" s="35" t="s">
        <v>99</v>
      </c>
      <c r="D194" s="135" t="s">
        <v>289</v>
      </c>
      <c r="E194" s="36">
        <v>1</v>
      </c>
      <c r="F194" s="36"/>
      <c r="G194" s="36">
        <v>3</v>
      </c>
      <c r="H194" s="37">
        <f t="shared" si="59"/>
        <v>0</v>
      </c>
      <c r="I194" s="36">
        <f t="shared" si="60"/>
        <v>0</v>
      </c>
      <c r="J194" s="38">
        <f t="shared" si="61"/>
        <v>0</v>
      </c>
      <c r="K194" s="91" t="s">
        <v>311</v>
      </c>
    </row>
    <row r="195" spans="1:11" ht="24" x14ac:dyDescent="0.25">
      <c r="A195" s="27" t="s">
        <v>394</v>
      </c>
      <c r="B195" s="34" t="s">
        <v>295</v>
      </c>
      <c r="C195" s="35" t="s">
        <v>99</v>
      </c>
      <c r="D195" s="136"/>
      <c r="E195" s="36">
        <v>1</v>
      </c>
      <c r="F195" s="36"/>
      <c r="G195" s="36">
        <v>3</v>
      </c>
      <c r="H195" s="37">
        <f t="shared" si="59"/>
        <v>0</v>
      </c>
      <c r="I195" s="36">
        <f t="shared" si="60"/>
        <v>0</v>
      </c>
      <c r="J195" s="38">
        <f t="shared" si="61"/>
        <v>0</v>
      </c>
      <c r="K195" s="91" t="s">
        <v>311</v>
      </c>
    </row>
    <row r="196" spans="1:11" x14ac:dyDescent="0.25">
      <c r="A196" s="27" t="s">
        <v>395</v>
      </c>
      <c r="B196" s="34" t="s">
        <v>296</v>
      </c>
      <c r="C196" s="35" t="s">
        <v>99</v>
      </c>
      <c r="D196" s="136"/>
      <c r="E196" s="36">
        <v>1</v>
      </c>
      <c r="F196" s="36"/>
      <c r="G196" s="36">
        <v>3</v>
      </c>
      <c r="H196" s="37">
        <f t="shared" si="59"/>
        <v>0</v>
      </c>
      <c r="I196" s="36">
        <f t="shared" si="60"/>
        <v>0</v>
      </c>
      <c r="J196" s="38">
        <f t="shared" si="61"/>
        <v>0</v>
      </c>
      <c r="K196" s="91" t="s">
        <v>311</v>
      </c>
    </row>
    <row r="197" spans="1:11" x14ac:dyDescent="0.25">
      <c r="A197" s="27" t="s">
        <v>396</v>
      </c>
      <c r="B197" s="34" t="s">
        <v>297</v>
      </c>
      <c r="C197" s="35" t="s">
        <v>99</v>
      </c>
      <c r="D197" s="136"/>
      <c r="E197" s="36">
        <v>1</v>
      </c>
      <c r="F197" s="36"/>
      <c r="G197" s="36">
        <v>3</v>
      </c>
      <c r="H197" s="37">
        <f t="shared" si="59"/>
        <v>0</v>
      </c>
      <c r="I197" s="36">
        <f t="shared" si="60"/>
        <v>0</v>
      </c>
      <c r="J197" s="38">
        <f t="shared" si="61"/>
        <v>0</v>
      </c>
      <c r="K197" s="91" t="s">
        <v>311</v>
      </c>
    </row>
    <row r="198" spans="1:11" ht="24" x14ac:dyDescent="0.25">
      <c r="A198" s="27" t="s">
        <v>397</v>
      </c>
      <c r="B198" s="34" t="s">
        <v>298</v>
      </c>
      <c r="C198" s="35" t="s">
        <v>99</v>
      </c>
      <c r="D198" s="136"/>
      <c r="E198" s="36">
        <v>1</v>
      </c>
      <c r="F198" s="36"/>
      <c r="G198" s="36">
        <v>3</v>
      </c>
      <c r="H198" s="37">
        <f t="shared" si="59"/>
        <v>0</v>
      </c>
      <c r="I198" s="36">
        <f t="shared" si="60"/>
        <v>0</v>
      </c>
      <c r="J198" s="38">
        <f t="shared" si="61"/>
        <v>0</v>
      </c>
      <c r="K198" s="91" t="s">
        <v>311</v>
      </c>
    </row>
    <row r="199" spans="1:11" ht="24" x14ac:dyDescent="0.25">
      <c r="A199" s="27" t="s">
        <v>398</v>
      </c>
      <c r="B199" s="34" t="s">
        <v>299</v>
      </c>
      <c r="C199" s="35" t="s">
        <v>99</v>
      </c>
      <c r="D199" s="136"/>
      <c r="E199" s="36">
        <v>1</v>
      </c>
      <c r="F199" s="36"/>
      <c r="G199" s="36">
        <v>3</v>
      </c>
      <c r="H199" s="37">
        <f t="shared" si="59"/>
        <v>0</v>
      </c>
      <c r="I199" s="36">
        <f t="shared" si="60"/>
        <v>0</v>
      </c>
      <c r="J199" s="38">
        <f t="shared" si="61"/>
        <v>0</v>
      </c>
      <c r="K199" s="91" t="s">
        <v>311</v>
      </c>
    </row>
    <row r="200" spans="1:11" ht="24" x14ac:dyDescent="0.25">
      <c r="A200" s="27" t="s">
        <v>399</v>
      </c>
      <c r="B200" s="34" t="s">
        <v>300</v>
      </c>
      <c r="C200" s="35" t="s">
        <v>99</v>
      </c>
      <c r="D200" s="137"/>
      <c r="E200" s="36">
        <v>1</v>
      </c>
      <c r="F200" s="36"/>
      <c r="G200" s="36">
        <v>3</v>
      </c>
      <c r="H200" s="37">
        <f t="shared" si="59"/>
        <v>0</v>
      </c>
      <c r="I200" s="36">
        <f t="shared" si="60"/>
        <v>0</v>
      </c>
      <c r="J200" s="38">
        <f t="shared" si="61"/>
        <v>0</v>
      </c>
      <c r="K200" s="91" t="s">
        <v>311</v>
      </c>
    </row>
    <row r="201" spans="1:11" x14ac:dyDescent="0.25">
      <c r="A201" s="27" t="s">
        <v>400</v>
      </c>
      <c r="B201" s="96" t="s">
        <v>302</v>
      </c>
      <c r="C201" s="35"/>
      <c r="D201" s="34"/>
      <c r="E201" s="36"/>
      <c r="F201" s="36"/>
      <c r="G201" s="36"/>
      <c r="H201" s="37"/>
      <c r="I201" s="36"/>
      <c r="J201" s="38" t="str">
        <f>IF($C201="Essencial",$H201*0.5/SUMIF($C$16:$C$203,"Essencial",$I$16:$I$203),IF($C201="Obrigatória",$H201*0.25/SUMIF($C$16:$C$203,"Obrigatória",$I$16:$I$203),IF($C201="Recomendada",$H201*0.25/SUMIF($C$16:$C$203,"Recomendada",$I$16:$I$203),"")))</f>
        <v/>
      </c>
      <c r="K201" s="91" t="s">
        <v>311</v>
      </c>
    </row>
    <row r="202" spans="1:11" x14ac:dyDescent="0.25">
      <c r="A202" s="27" t="s">
        <v>401</v>
      </c>
      <c r="B202" s="34" t="s">
        <v>303</v>
      </c>
      <c r="C202" s="35" t="s">
        <v>99</v>
      </c>
      <c r="D202" s="135" t="s">
        <v>289</v>
      </c>
      <c r="E202" s="36">
        <v>1</v>
      </c>
      <c r="F202" s="36"/>
      <c r="G202" s="36">
        <v>3</v>
      </c>
      <c r="H202" s="37">
        <f t="shared" ref="H202:H207" si="62">IF(G202=1,E202,IF(G202=2,0,IF(G202&gt;2,0)))</f>
        <v>0</v>
      </c>
      <c r="I202" s="36">
        <f t="shared" ref="I202:I207" si="63">IF(G202&gt;2,0,E202)</f>
        <v>0</v>
      </c>
      <c r="J202" s="38">
        <f t="shared" ref="J202:J207" si="64">IF($C202="Essencial",$H202*0.5/SUMIF($C$16:$C$207,"Essencial",$I$16:$I$207),IF($C202="Obrigatória",$H202*0.25/SUMIF($C$16:$C$207,"Obrigatória",$I$16:$I$207),IF($C202="Recomendada",$H202*0.25/SUMIF($C$16:$C$207,"Recomendada",$I$16:$I$207),"")))</f>
        <v>0</v>
      </c>
      <c r="K202" s="91" t="s">
        <v>311</v>
      </c>
    </row>
    <row r="203" spans="1:11" x14ac:dyDescent="0.25">
      <c r="A203" s="27" t="s">
        <v>402</v>
      </c>
      <c r="B203" s="34" t="s">
        <v>304</v>
      </c>
      <c r="C203" s="35" t="s">
        <v>99</v>
      </c>
      <c r="D203" s="136"/>
      <c r="E203" s="36">
        <v>1</v>
      </c>
      <c r="F203" s="36"/>
      <c r="G203" s="36">
        <v>3</v>
      </c>
      <c r="H203" s="37">
        <f t="shared" si="62"/>
        <v>0</v>
      </c>
      <c r="I203" s="36">
        <f t="shared" si="63"/>
        <v>0</v>
      </c>
      <c r="J203" s="38">
        <f t="shared" si="64"/>
        <v>0</v>
      </c>
      <c r="K203" s="91" t="s">
        <v>311</v>
      </c>
    </row>
    <row r="204" spans="1:11" x14ac:dyDescent="0.25">
      <c r="A204" s="27" t="s">
        <v>403</v>
      </c>
      <c r="B204" s="34" t="s">
        <v>305</v>
      </c>
      <c r="C204" s="35" t="s">
        <v>99</v>
      </c>
      <c r="D204" s="136"/>
      <c r="E204" s="36">
        <v>1</v>
      </c>
      <c r="F204" s="36"/>
      <c r="G204" s="36">
        <v>3</v>
      </c>
      <c r="H204" s="37">
        <f t="shared" si="62"/>
        <v>0</v>
      </c>
      <c r="I204" s="36">
        <f t="shared" si="63"/>
        <v>0</v>
      </c>
      <c r="J204" s="38">
        <f t="shared" si="64"/>
        <v>0</v>
      </c>
      <c r="K204" s="91" t="s">
        <v>311</v>
      </c>
    </row>
    <row r="205" spans="1:11" x14ac:dyDescent="0.25">
      <c r="A205" s="27" t="s">
        <v>404</v>
      </c>
      <c r="B205" s="34" t="s">
        <v>306</v>
      </c>
      <c r="C205" s="35" t="s">
        <v>99</v>
      </c>
      <c r="D205" s="136"/>
      <c r="E205" s="36">
        <v>1</v>
      </c>
      <c r="F205" s="36"/>
      <c r="G205" s="36">
        <v>3</v>
      </c>
      <c r="H205" s="37">
        <f t="shared" si="62"/>
        <v>0</v>
      </c>
      <c r="I205" s="36">
        <f t="shared" si="63"/>
        <v>0</v>
      </c>
      <c r="J205" s="38">
        <f t="shared" si="64"/>
        <v>0</v>
      </c>
      <c r="K205" s="91" t="s">
        <v>311</v>
      </c>
    </row>
    <row r="206" spans="1:11" x14ac:dyDescent="0.25">
      <c r="A206" s="27" t="s">
        <v>405</v>
      </c>
      <c r="B206" s="34" t="s">
        <v>307</v>
      </c>
      <c r="C206" s="35" t="s">
        <v>99</v>
      </c>
      <c r="D206" s="137"/>
      <c r="E206" s="36">
        <v>1</v>
      </c>
      <c r="F206" s="36"/>
      <c r="G206" s="36">
        <v>3</v>
      </c>
      <c r="H206" s="37">
        <f t="shared" si="62"/>
        <v>0</v>
      </c>
      <c r="I206" s="36">
        <f t="shared" si="63"/>
        <v>0</v>
      </c>
      <c r="J206" s="38">
        <f t="shared" si="64"/>
        <v>0</v>
      </c>
      <c r="K206" s="91" t="s">
        <v>311</v>
      </c>
    </row>
    <row r="207" spans="1:11" ht="36" x14ac:dyDescent="0.25">
      <c r="A207" s="27" t="s">
        <v>406</v>
      </c>
      <c r="B207" s="34" t="s">
        <v>308</v>
      </c>
      <c r="C207" s="35" t="s">
        <v>99</v>
      </c>
      <c r="D207" s="50" t="s">
        <v>309</v>
      </c>
      <c r="E207" s="36">
        <v>1</v>
      </c>
      <c r="F207" s="36"/>
      <c r="G207" s="36">
        <v>3</v>
      </c>
      <c r="H207" s="37">
        <f t="shared" si="62"/>
        <v>0</v>
      </c>
      <c r="I207" s="36">
        <f t="shared" si="63"/>
        <v>0</v>
      </c>
      <c r="J207" s="38">
        <f t="shared" si="64"/>
        <v>0</v>
      </c>
      <c r="K207" s="91" t="s">
        <v>311</v>
      </c>
    </row>
    <row r="208" spans="1:11" x14ac:dyDescent="0.25">
      <c r="A208" s="40"/>
      <c r="B208" s="130" t="s">
        <v>174</v>
      </c>
      <c r="C208" s="40"/>
      <c r="D208" s="40"/>
      <c r="E208" s="41">
        <f>SUM(E188:E207)</f>
        <v>25</v>
      </c>
      <c r="F208" s="41"/>
      <c r="G208" s="41"/>
      <c r="H208" s="42">
        <f>SUM(H188:H207)</f>
        <v>0</v>
      </c>
      <c r="I208" s="41">
        <f>SUM(I188:I207)</f>
        <v>0</v>
      </c>
      <c r="J208" s="97">
        <f>SUM(J188:J207)</f>
        <v>0</v>
      </c>
      <c r="K208" s="98"/>
    </row>
    <row r="209" spans="1:17" x14ac:dyDescent="0.25">
      <c r="A209" s="66"/>
      <c r="B209" s="131" t="s">
        <v>318</v>
      </c>
      <c r="C209" s="67"/>
      <c r="D209" s="67"/>
      <c r="E209" s="68">
        <f>SUM(E208)</f>
        <v>25</v>
      </c>
      <c r="F209" s="68"/>
      <c r="G209" s="68"/>
      <c r="H209" s="93">
        <f>SUM(H208)</f>
        <v>0</v>
      </c>
      <c r="I209" s="68">
        <f>SUM(I208)</f>
        <v>0</v>
      </c>
      <c r="J209" s="94">
        <f>J208</f>
        <v>0</v>
      </c>
      <c r="K209" s="95"/>
    </row>
    <row r="210" spans="1:17" ht="15.75" thickBot="1" x14ac:dyDescent="0.3">
      <c r="A210" s="99"/>
      <c r="B210" s="134"/>
      <c r="C210" s="99"/>
      <c r="D210" s="99"/>
      <c r="E210" s="99"/>
      <c r="F210" s="99"/>
      <c r="G210" s="99"/>
      <c r="H210" s="99"/>
      <c r="I210" s="99"/>
      <c r="J210" s="99"/>
      <c r="K210" s="12"/>
    </row>
    <row r="211" spans="1:17" x14ac:dyDescent="0.25">
      <c r="A211" s="100"/>
      <c r="B211" s="101"/>
      <c r="C211" s="99"/>
      <c r="D211" s="99"/>
      <c r="E211" s="99"/>
      <c r="F211" s="99"/>
      <c r="G211" s="99"/>
      <c r="H211" s="99"/>
      <c r="I211" s="145" t="s">
        <v>146</v>
      </c>
      <c r="J211" s="146"/>
      <c r="K211" s="12"/>
      <c r="Q211" s="6"/>
    </row>
    <row r="212" spans="1:17" ht="24.75" x14ac:dyDescent="0.25">
      <c r="A212" s="99"/>
      <c r="B212" s="134"/>
      <c r="C212" s="99"/>
      <c r="D212" s="99"/>
      <c r="E212" s="102" t="s">
        <v>140</v>
      </c>
      <c r="F212" s="126" t="s">
        <v>150</v>
      </c>
      <c r="G212" s="103"/>
      <c r="H212" s="125" t="s">
        <v>151</v>
      </c>
      <c r="I212" s="104" t="s">
        <v>136</v>
      </c>
      <c r="J212" s="105">
        <f>SUMIF($C$16:$C$208,"Essencial",$J$16:$J$208)</f>
        <v>0.50000000000000033</v>
      </c>
      <c r="K212" s="12"/>
    </row>
    <row r="213" spans="1:17" ht="15.75" thickBot="1" x14ac:dyDescent="0.3">
      <c r="A213" s="140" t="s">
        <v>66</v>
      </c>
      <c r="B213" s="141"/>
      <c r="C213" s="142"/>
      <c r="D213" s="106" t="s">
        <v>132</v>
      </c>
      <c r="E213" s="107">
        <f>SUM(E209,E184,E175,E157,E133)</f>
        <v>319</v>
      </c>
      <c r="F213" s="108">
        <f>SUM($H$209,$H$184,$H$175,$H$157,$H$133)</f>
        <v>245</v>
      </c>
      <c r="G213" s="107"/>
      <c r="H213" s="109">
        <f>SUM($I$209,$I$184,$I$175,$I$157,$I$133)</f>
        <v>245</v>
      </c>
      <c r="I213" s="104" t="s">
        <v>133</v>
      </c>
      <c r="J213" s="105">
        <f>SUMIF($C$16:$C$208,"Obrigatória",$J$16:$J$208)</f>
        <v>0.25000000000000011</v>
      </c>
      <c r="K213" s="12"/>
    </row>
    <row r="214" spans="1:17" ht="26.25" customHeight="1" thickBot="1" x14ac:dyDescent="0.3">
      <c r="A214" s="138" t="s">
        <v>147</v>
      </c>
      <c r="B214" s="139"/>
      <c r="C214" s="139"/>
      <c r="D214" s="110">
        <f>SUM($J$209,$J$184,$J$175,$J$157,$J$133)</f>
        <v>1.0000000000000002</v>
      </c>
      <c r="E214" s="111" t="s">
        <v>97</v>
      </c>
      <c r="F214" s="143" t="str">
        <f>IF(D214&gt;=0.75,"ELEVADO",IF(D214&gt;=0.5,"MEDIANO",IF(D214&gt;=0.25,"DEFICIENTE",IF(D214&gt;0,"CRÍTICO",IF(D214=0,"INEXISTENTE")))))</f>
        <v>ELEVADO</v>
      </c>
      <c r="G214" s="143"/>
      <c r="H214" s="144"/>
      <c r="I214" s="112" t="s">
        <v>134</v>
      </c>
      <c r="J214" s="113">
        <f>SUMIF($C$16:$C$208,"Recomendada",$J$16:$J$208)</f>
        <v>0.25</v>
      </c>
      <c r="K214" s="12"/>
    </row>
    <row r="217" spans="1:17" x14ac:dyDescent="0.25">
      <c r="J217" s="6"/>
    </row>
  </sheetData>
  <sheetProtection selectLockedCells="1"/>
  <autoFilter ref="A14:K209"/>
  <mergeCells count="31">
    <mergeCell ref="D104:D108"/>
    <mergeCell ref="D120:D125"/>
    <mergeCell ref="D129:D131"/>
    <mergeCell ref="A3:J3"/>
    <mergeCell ref="A19:K19"/>
    <mergeCell ref="A102:K102"/>
    <mergeCell ref="A127:K127"/>
    <mergeCell ref="D60:D66"/>
    <mergeCell ref="D69:D77"/>
    <mergeCell ref="D32:D42"/>
    <mergeCell ref="D45:D57"/>
    <mergeCell ref="D93:D96"/>
    <mergeCell ref="D80:D90"/>
    <mergeCell ref="A2:J2"/>
    <mergeCell ref="A4:J5"/>
    <mergeCell ref="R13:U13"/>
    <mergeCell ref="R23:U30"/>
    <mergeCell ref="L4:O4"/>
    <mergeCell ref="D21:D26"/>
    <mergeCell ref="F214:H214"/>
    <mergeCell ref="I211:J211"/>
    <mergeCell ref="D162:D169"/>
    <mergeCell ref="D180:D181"/>
    <mergeCell ref="D189:D193"/>
    <mergeCell ref="D194:D200"/>
    <mergeCell ref="D202:D206"/>
    <mergeCell ref="D146:D149"/>
    <mergeCell ref="D152:D155"/>
    <mergeCell ref="D137:D143"/>
    <mergeCell ref="A214:C214"/>
    <mergeCell ref="A213:C213"/>
  </mergeCells>
  <conditionalFormatting sqref="E214:F214">
    <cfRule type="containsText" dxfId="4" priority="1" operator="containsText" text="INEXISTENTE">
      <formula>NOT(ISERROR(SEARCH("INEXISTENTE",E214)))</formula>
    </cfRule>
    <cfRule type="containsText" dxfId="3" priority="2" operator="containsText" text="CRÍTICO">
      <formula>NOT(ISERROR(SEARCH("CRÍTICO",E214)))</formula>
    </cfRule>
    <cfRule type="containsText" dxfId="2" priority="3" operator="containsText" text="DEFICIENTE">
      <formula>NOT(ISERROR(SEARCH("DEFICIENTE",E214)))</formula>
    </cfRule>
    <cfRule type="containsText" dxfId="1" priority="4" operator="containsText" text="MEDIANO">
      <formula>NOT(ISERROR(SEARCH("MEDIANO",E214)))</formula>
    </cfRule>
    <cfRule type="containsText" dxfId="0" priority="5" operator="containsText" text="ELEVADO">
      <formula>NOT(ISERROR(SEARCH("ELEVADO",E214)))</formula>
    </cfRule>
  </conditionalFormatting>
  <pageMargins left="0.25" right="0.25" top="0.75" bottom="0.75" header="0.3" footer="0.3"/>
  <pageSetup paperSize="9" scale="49" fitToHeight="0" orientation="portrait" verticalDpi="597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Drop Down 17">
              <controlPr defaultSize="0" autoLine="0" autoPict="0">
                <anchor moveWithCells="1">
                  <from>
                    <xdr:col>5</xdr:col>
                    <xdr:colOff>0</xdr:colOff>
                    <xdr:row>33</xdr:row>
                    <xdr:rowOff>38100</xdr:rowOff>
                  </from>
                  <to>
                    <xdr:col>5</xdr:col>
                    <xdr:colOff>1123950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Drop Down 18">
              <controlPr defaultSize="0" autoLine="0" autoPict="0">
                <anchor moveWithCells="1">
                  <from>
                    <xdr:col>5</xdr:col>
                    <xdr:colOff>9525</xdr:colOff>
                    <xdr:row>44</xdr:row>
                    <xdr:rowOff>38100</xdr:rowOff>
                  </from>
                  <to>
                    <xdr:col>5</xdr:col>
                    <xdr:colOff>1133475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Drop Down 19">
              <controlPr defaultSize="0" autoLine="0" autoPict="0">
                <anchor moveWithCells="1">
                  <from>
                    <xdr:col>5</xdr:col>
                    <xdr:colOff>9525</xdr:colOff>
                    <xdr:row>45</xdr:row>
                    <xdr:rowOff>142875</xdr:rowOff>
                  </from>
                  <to>
                    <xdr:col>5</xdr:col>
                    <xdr:colOff>1133475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Drop Down 20">
              <controlPr defaultSize="0" autoLine="0" autoPict="0">
                <anchor moveWithCells="1">
                  <from>
                    <xdr:col>5</xdr:col>
                    <xdr:colOff>9525</xdr:colOff>
                    <xdr:row>46</xdr:row>
                    <xdr:rowOff>38100</xdr:rowOff>
                  </from>
                  <to>
                    <xdr:col>5</xdr:col>
                    <xdr:colOff>1133475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Drop Down 21">
              <controlPr defaultSize="0" autoLine="0" autoPict="0">
                <anchor moveWithCells="1">
                  <from>
                    <xdr:col>5</xdr:col>
                    <xdr:colOff>9525</xdr:colOff>
                    <xdr:row>47</xdr:row>
                    <xdr:rowOff>142875</xdr:rowOff>
                  </from>
                  <to>
                    <xdr:col>5</xdr:col>
                    <xdr:colOff>1133475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Drop Down 22">
              <controlPr defaultSize="0" autoLine="0" autoPict="0">
                <anchor moveWithCells="1">
                  <from>
                    <xdr:col>5</xdr:col>
                    <xdr:colOff>9525</xdr:colOff>
                    <xdr:row>48</xdr:row>
                    <xdr:rowOff>28575</xdr:rowOff>
                  </from>
                  <to>
                    <xdr:col>5</xdr:col>
                    <xdr:colOff>1133475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Drop Down 23">
              <controlPr defaultSize="0" autoLine="0" autoPict="0">
                <anchor moveWithCells="1">
                  <from>
                    <xdr:col>5</xdr:col>
                    <xdr:colOff>0</xdr:colOff>
                    <xdr:row>51</xdr:row>
                    <xdr:rowOff>38100</xdr:rowOff>
                  </from>
                  <to>
                    <xdr:col>5</xdr:col>
                    <xdr:colOff>1123950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Drop Down 24">
              <controlPr defaultSize="0" autoLine="0" autoPict="0">
                <anchor moveWithCells="1">
                  <from>
                    <xdr:col>5</xdr:col>
                    <xdr:colOff>9525</xdr:colOff>
                    <xdr:row>59</xdr:row>
                    <xdr:rowOff>142875</xdr:rowOff>
                  </from>
                  <to>
                    <xdr:col>5</xdr:col>
                    <xdr:colOff>1133475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Drop Down 25">
              <controlPr defaultSize="0" autoLine="0" autoPict="0">
                <anchor moveWithCells="1">
                  <from>
                    <xdr:col>5</xdr:col>
                    <xdr:colOff>9525</xdr:colOff>
                    <xdr:row>60</xdr:row>
                    <xdr:rowOff>28575</xdr:rowOff>
                  </from>
                  <to>
                    <xdr:col>5</xdr:col>
                    <xdr:colOff>1133475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Drop Down 28">
              <controlPr defaultSize="0" autoLine="0" autoPict="0">
                <anchor moveWithCells="1">
                  <from>
                    <xdr:col>5</xdr:col>
                    <xdr:colOff>9525</xdr:colOff>
                    <xdr:row>65</xdr:row>
                    <xdr:rowOff>38100</xdr:rowOff>
                  </from>
                  <to>
                    <xdr:col>5</xdr:col>
                    <xdr:colOff>1133475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Drop Down 37">
              <controlPr defaultSize="0" autoLine="0" autoPict="0">
                <anchor moveWithCells="1">
                  <from>
                    <xdr:col>5</xdr:col>
                    <xdr:colOff>9525</xdr:colOff>
                    <xdr:row>68</xdr:row>
                    <xdr:rowOff>38100</xdr:rowOff>
                  </from>
                  <to>
                    <xdr:col>5</xdr:col>
                    <xdr:colOff>1133475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Drop Down 38">
              <controlPr defaultSize="0" autoLine="0" autoPict="0">
                <anchor moveWithCells="1">
                  <from>
                    <xdr:col>5</xdr:col>
                    <xdr:colOff>9525</xdr:colOff>
                    <xdr:row>69</xdr:row>
                    <xdr:rowOff>47625</xdr:rowOff>
                  </from>
                  <to>
                    <xdr:col>5</xdr:col>
                    <xdr:colOff>1133475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Drop Down 39">
              <controlPr defaultSize="0" autoLine="0" autoPict="0">
                <anchor moveWithCells="1">
                  <from>
                    <xdr:col>5</xdr:col>
                    <xdr:colOff>9525</xdr:colOff>
                    <xdr:row>70</xdr:row>
                    <xdr:rowOff>38100</xdr:rowOff>
                  </from>
                  <to>
                    <xdr:col>5</xdr:col>
                    <xdr:colOff>1133475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Drop Down 40">
              <controlPr defaultSize="0" autoLine="0" autoPict="0">
                <anchor moveWithCells="1">
                  <from>
                    <xdr:col>5</xdr:col>
                    <xdr:colOff>9525</xdr:colOff>
                    <xdr:row>71</xdr:row>
                    <xdr:rowOff>38100</xdr:rowOff>
                  </from>
                  <to>
                    <xdr:col>5</xdr:col>
                    <xdr:colOff>1133475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Drop Down 41">
              <controlPr defaultSize="0" autoLine="0" autoPict="0">
                <anchor moveWithCells="1">
                  <from>
                    <xdr:col>5</xdr:col>
                    <xdr:colOff>9525</xdr:colOff>
                    <xdr:row>72</xdr:row>
                    <xdr:rowOff>28575</xdr:rowOff>
                  </from>
                  <to>
                    <xdr:col>5</xdr:col>
                    <xdr:colOff>1133475</xdr:colOff>
                    <xdr:row>72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Drop Down 42">
              <controlPr defaultSize="0" autoLine="0" autoPict="0">
                <anchor moveWithCells="1">
                  <from>
                    <xdr:col>5</xdr:col>
                    <xdr:colOff>9525</xdr:colOff>
                    <xdr:row>73</xdr:row>
                    <xdr:rowOff>38100</xdr:rowOff>
                  </from>
                  <to>
                    <xdr:col>5</xdr:col>
                    <xdr:colOff>1133475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Drop Down 44">
              <controlPr defaultSize="0" autoLine="0" autoPict="0">
                <anchor moveWithCells="1">
                  <from>
                    <xdr:col>5</xdr:col>
                    <xdr:colOff>9525</xdr:colOff>
                    <xdr:row>74</xdr:row>
                    <xdr:rowOff>38100</xdr:rowOff>
                  </from>
                  <to>
                    <xdr:col>5</xdr:col>
                    <xdr:colOff>1133475</xdr:colOff>
                    <xdr:row>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Drop Down 45">
              <controlPr defaultSize="0" autoLine="0" autoPict="0">
                <anchor moveWithCells="1">
                  <from>
                    <xdr:col>5</xdr:col>
                    <xdr:colOff>9525</xdr:colOff>
                    <xdr:row>75</xdr:row>
                    <xdr:rowOff>38100</xdr:rowOff>
                  </from>
                  <to>
                    <xdr:col>5</xdr:col>
                    <xdr:colOff>1133475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Drop Down 53">
              <controlPr defaultSize="0" autoLine="0" autoPict="0">
                <anchor moveWithCells="1">
                  <from>
                    <xdr:col>5</xdr:col>
                    <xdr:colOff>9525</xdr:colOff>
                    <xdr:row>80</xdr:row>
                    <xdr:rowOff>38100</xdr:rowOff>
                  </from>
                  <to>
                    <xdr:col>5</xdr:col>
                    <xdr:colOff>1133475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Drop Down 54">
              <controlPr defaultSize="0" autoLine="0" autoPict="0">
                <anchor moveWithCells="1">
                  <from>
                    <xdr:col>5</xdr:col>
                    <xdr:colOff>9525</xdr:colOff>
                    <xdr:row>81</xdr:row>
                    <xdr:rowOff>38100</xdr:rowOff>
                  </from>
                  <to>
                    <xdr:col>5</xdr:col>
                    <xdr:colOff>1133475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Drop Down 55">
              <controlPr defaultSize="0" autoLine="0" autoPict="0">
                <anchor moveWithCells="1">
                  <from>
                    <xdr:col>5</xdr:col>
                    <xdr:colOff>9525</xdr:colOff>
                    <xdr:row>82</xdr:row>
                    <xdr:rowOff>38100</xdr:rowOff>
                  </from>
                  <to>
                    <xdr:col>5</xdr:col>
                    <xdr:colOff>1133475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Drop Down 57">
              <controlPr defaultSize="0" autoLine="0" autoPict="0">
                <anchor moveWithCells="1">
                  <from>
                    <xdr:col>5</xdr:col>
                    <xdr:colOff>9525</xdr:colOff>
                    <xdr:row>83</xdr:row>
                    <xdr:rowOff>38100</xdr:rowOff>
                  </from>
                  <to>
                    <xdr:col>5</xdr:col>
                    <xdr:colOff>1133475</xdr:colOff>
                    <xdr:row>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Drop Down 58">
              <controlPr defaultSize="0" autoLine="0" autoPict="0">
                <anchor moveWithCells="1">
                  <from>
                    <xdr:col>5</xdr:col>
                    <xdr:colOff>9525</xdr:colOff>
                    <xdr:row>84</xdr:row>
                    <xdr:rowOff>28575</xdr:rowOff>
                  </from>
                  <to>
                    <xdr:col>5</xdr:col>
                    <xdr:colOff>1133475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Drop Down 59">
              <controlPr defaultSize="0" autoLine="0" autoPict="0">
                <anchor moveWithCells="1">
                  <from>
                    <xdr:col>5</xdr:col>
                    <xdr:colOff>9525</xdr:colOff>
                    <xdr:row>85</xdr:row>
                    <xdr:rowOff>38100</xdr:rowOff>
                  </from>
                  <to>
                    <xdr:col>5</xdr:col>
                    <xdr:colOff>1133475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Drop Down 60">
              <controlPr defaultSize="0" autoLine="0" autoPict="0">
                <anchor moveWithCells="1">
                  <from>
                    <xdr:col>5</xdr:col>
                    <xdr:colOff>9525</xdr:colOff>
                    <xdr:row>86</xdr:row>
                    <xdr:rowOff>142875</xdr:rowOff>
                  </from>
                  <to>
                    <xdr:col>5</xdr:col>
                    <xdr:colOff>1133475</xdr:colOff>
                    <xdr:row>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Drop Down 61">
              <controlPr defaultSize="0" autoLine="0" autoPict="0">
                <anchor moveWithCells="1">
                  <from>
                    <xdr:col>5</xdr:col>
                    <xdr:colOff>9525</xdr:colOff>
                    <xdr:row>88</xdr:row>
                    <xdr:rowOff>38100</xdr:rowOff>
                  </from>
                  <to>
                    <xdr:col>5</xdr:col>
                    <xdr:colOff>1133475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Drop Down 62">
              <controlPr defaultSize="0" autoLine="0" autoPict="0">
                <anchor moveWithCells="1">
                  <from>
                    <xdr:col>5</xdr:col>
                    <xdr:colOff>28575</xdr:colOff>
                    <xdr:row>89</xdr:row>
                    <xdr:rowOff>28575</xdr:rowOff>
                  </from>
                  <to>
                    <xdr:col>5</xdr:col>
                    <xdr:colOff>1123950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1" name="Drop Down 66">
              <controlPr defaultSize="0" autoLine="0" autoPict="0">
                <anchor moveWithCells="1">
                  <from>
                    <xdr:col>5</xdr:col>
                    <xdr:colOff>9525</xdr:colOff>
                    <xdr:row>178</xdr:row>
                    <xdr:rowOff>142875</xdr:rowOff>
                  </from>
                  <to>
                    <xdr:col>5</xdr:col>
                    <xdr:colOff>1123950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2" name="Drop Down 73">
              <controlPr defaultSize="0" autoLine="0" autoPict="0">
                <anchor moveWithCells="1">
                  <from>
                    <xdr:col>5</xdr:col>
                    <xdr:colOff>9525</xdr:colOff>
                    <xdr:row>136</xdr:row>
                    <xdr:rowOff>38100</xdr:rowOff>
                  </from>
                  <to>
                    <xdr:col>5</xdr:col>
                    <xdr:colOff>1133475</xdr:colOff>
                    <xdr:row>136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3" name="Drop Down 74">
              <controlPr defaultSize="0" autoLine="0" autoPict="0">
                <anchor moveWithCells="1">
                  <from>
                    <xdr:col>5</xdr:col>
                    <xdr:colOff>9525</xdr:colOff>
                    <xdr:row>137</xdr:row>
                    <xdr:rowOff>38100</xdr:rowOff>
                  </from>
                  <to>
                    <xdr:col>5</xdr:col>
                    <xdr:colOff>1133475</xdr:colOff>
                    <xdr:row>137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4" name="Drop Down 75">
              <controlPr defaultSize="0" autoLine="0" autoPict="0">
                <anchor moveWithCells="1">
                  <from>
                    <xdr:col>5</xdr:col>
                    <xdr:colOff>9525</xdr:colOff>
                    <xdr:row>138</xdr:row>
                    <xdr:rowOff>38100</xdr:rowOff>
                  </from>
                  <to>
                    <xdr:col>5</xdr:col>
                    <xdr:colOff>1133475</xdr:colOff>
                    <xdr:row>138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5" name="Drop Down 76">
              <controlPr defaultSize="0" autoLine="0" autoPict="0">
                <anchor moveWithCells="1">
                  <from>
                    <xdr:col>5</xdr:col>
                    <xdr:colOff>9525</xdr:colOff>
                    <xdr:row>139</xdr:row>
                    <xdr:rowOff>38100</xdr:rowOff>
                  </from>
                  <to>
                    <xdr:col>5</xdr:col>
                    <xdr:colOff>1133475</xdr:colOff>
                    <xdr:row>139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6" name="Drop Down 77">
              <controlPr defaultSize="0" autoLine="0" autoPict="0">
                <anchor moveWithCells="1">
                  <from>
                    <xdr:col>5</xdr:col>
                    <xdr:colOff>9525</xdr:colOff>
                    <xdr:row>140</xdr:row>
                    <xdr:rowOff>47625</xdr:rowOff>
                  </from>
                  <to>
                    <xdr:col>5</xdr:col>
                    <xdr:colOff>1133475</xdr:colOff>
                    <xdr:row>140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7" name="Drop Down 78">
              <controlPr defaultSize="0" autoLine="0" autoPict="0">
                <anchor moveWithCells="1">
                  <from>
                    <xdr:col>5</xdr:col>
                    <xdr:colOff>9525</xdr:colOff>
                    <xdr:row>145</xdr:row>
                    <xdr:rowOff>28575</xdr:rowOff>
                  </from>
                  <to>
                    <xdr:col>5</xdr:col>
                    <xdr:colOff>1123950</xdr:colOff>
                    <xdr:row>145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8" name="Drop Down 79">
              <controlPr defaultSize="0" autoLine="0" autoPict="0">
                <anchor moveWithCells="1">
                  <from>
                    <xdr:col>5</xdr:col>
                    <xdr:colOff>0</xdr:colOff>
                    <xdr:row>146</xdr:row>
                    <xdr:rowOff>47625</xdr:rowOff>
                  </from>
                  <to>
                    <xdr:col>5</xdr:col>
                    <xdr:colOff>1123950</xdr:colOff>
                    <xdr:row>146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9" name="Drop Down 80">
              <controlPr defaultSize="0" autoLine="0" autoPict="0">
                <anchor moveWithCells="1">
                  <from>
                    <xdr:col>5</xdr:col>
                    <xdr:colOff>9525</xdr:colOff>
                    <xdr:row>147</xdr:row>
                    <xdr:rowOff>142875</xdr:rowOff>
                  </from>
                  <to>
                    <xdr:col>5</xdr:col>
                    <xdr:colOff>1133475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0" name="Drop Down 81">
              <controlPr defaultSize="0" autoLine="0" autoPict="0">
                <anchor moveWithCells="1">
                  <from>
                    <xdr:col>5</xdr:col>
                    <xdr:colOff>9525</xdr:colOff>
                    <xdr:row>148</xdr:row>
                    <xdr:rowOff>38100</xdr:rowOff>
                  </from>
                  <to>
                    <xdr:col>5</xdr:col>
                    <xdr:colOff>1133475</xdr:colOff>
                    <xdr:row>148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1" name="Drop Down 84">
              <controlPr defaultSize="0" autoLine="0" autoPict="0">
                <anchor moveWithCells="1">
                  <from>
                    <xdr:col>5</xdr:col>
                    <xdr:colOff>0</xdr:colOff>
                    <xdr:row>151</xdr:row>
                    <xdr:rowOff>28575</xdr:rowOff>
                  </from>
                  <to>
                    <xdr:col>5</xdr:col>
                    <xdr:colOff>1123950</xdr:colOff>
                    <xdr:row>151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2" name="Drop Down 85">
              <controlPr defaultSize="0" autoLine="0" autoPict="0">
                <anchor moveWithCells="1">
                  <from>
                    <xdr:col>5</xdr:col>
                    <xdr:colOff>9525</xdr:colOff>
                    <xdr:row>152</xdr:row>
                    <xdr:rowOff>28575</xdr:rowOff>
                  </from>
                  <to>
                    <xdr:col>5</xdr:col>
                    <xdr:colOff>1133475</xdr:colOff>
                    <xdr:row>152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3" name="Drop Down 86">
              <controlPr defaultSize="0" autoLine="0" autoPict="0">
                <anchor moveWithCells="1">
                  <from>
                    <xdr:col>5</xdr:col>
                    <xdr:colOff>0</xdr:colOff>
                    <xdr:row>153</xdr:row>
                    <xdr:rowOff>28575</xdr:rowOff>
                  </from>
                  <to>
                    <xdr:col>5</xdr:col>
                    <xdr:colOff>1123950</xdr:colOff>
                    <xdr:row>153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4" name="Drop Down 87">
              <controlPr defaultSize="0" autoLine="0" autoPict="0">
                <anchor moveWithCells="1">
                  <from>
                    <xdr:col>5</xdr:col>
                    <xdr:colOff>9525</xdr:colOff>
                    <xdr:row>154</xdr:row>
                    <xdr:rowOff>28575</xdr:rowOff>
                  </from>
                  <to>
                    <xdr:col>5</xdr:col>
                    <xdr:colOff>1133475</xdr:colOff>
                    <xdr:row>154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5" name="Drop Down 91">
              <controlPr defaultSize="0" autoLine="0" autoPict="0">
                <anchor moveWithCells="1">
                  <from>
                    <xdr:col>5</xdr:col>
                    <xdr:colOff>9525</xdr:colOff>
                    <xdr:row>179</xdr:row>
                    <xdr:rowOff>161925</xdr:rowOff>
                  </from>
                  <to>
                    <xdr:col>5</xdr:col>
                    <xdr:colOff>1133475</xdr:colOff>
                    <xdr:row>179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6" name="Drop Down 120">
              <controlPr defaultSize="0" autoLine="0" autoPict="0">
                <anchor moveWithCells="1">
                  <from>
                    <xdr:col>5</xdr:col>
                    <xdr:colOff>9525</xdr:colOff>
                    <xdr:row>160</xdr:row>
                    <xdr:rowOff>333375</xdr:rowOff>
                  </from>
                  <to>
                    <xdr:col>5</xdr:col>
                    <xdr:colOff>1123950</xdr:colOff>
                    <xdr:row>160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7" name="Drop Down 134">
              <controlPr defaultSize="0" autoLine="0" autoPict="0">
                <anchor moveWithCells="1">
                  <from>
                    <xdr:col>5</xdr:col>
                    <xdr:colOff>0</xdr:colOff>
                    <xdr:row>31</xdr:row>
                    <xdr:rowOff>38100</xdr:rowOff>
                  </from>
                  <to>
                    <xdr:col>5</xdr:col>
                    <xdr:colOff>1123950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8" name="Drop Down 135">
              <controlPr defaultSize="0" autoLine="0" autoPict="0">
                <anchor moveWithCells="1">
                  <from>
                    <xdr:col>5</xdr:col>
                    <xdr:colOff>0</xdr:colOff>
                    <xdr:row>32</xdr:row>
                    <xdr:rowOff>38100</xdr:rowOff>
                  </from>
                  <to>
                    <xdr:col>5</xdr:col>
                    <xdr:colOff>1123950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9" name="Drop Down 136">
              <controlPr defaultSize="0" autoLine="0" autoPict="0">
                <anchor moveWithCells="1">
                  <from>
                    <xdr:col>5</xdr:col>
                    <xdr:colOff>0</xdr:colOff>
                    <xdr:row>34</xdr:row>
                    <xdr:rowOff>142875</xdr:rowOff>
                  </from>
                  <to>
                    <xdr:col>5</xdr:col>
                    <xdr:colOff>1123950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0" name="Drop Down 137">
              <controlPr defaultSize="0" autoLine="0" autoPict="0">
                <anchor moveWithCells="1">
                  <from>
                    <xdr:col>5</xdr:col>
                    <xdr:colOff>9525</xdr:colOff>
                    <xdr:row>37</xdr:row>
                    <xdr:rowOff>28575</xdr:rowOff>
                  </from>
                  <to>
                    <xdr:col>5</xdr:col>
                    <xdr:colOff>1133475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1" name="Drop Down 138">
              <controlPr defaultSize="0" autoLine="0" autoPict="0">
                <anchor moveWithCells="1">
                  <from>
                    <xdr:col>5</xdr:col>
                    <xdr:colOff>9525</xdr:colOff>
                    <xdr:row>39</xdr:row>
                    <xdr:rowOff>38100</xdr:rowOff>
                  </from>
                  <to>
                    <xdr:col>5</xdr:col>
                    <xdr:colOff>1133475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2" name="Drop Down 139">
              <controlPr defaultSize="0" autoLine="0" autoPict="0">
                <anchor moveWithCells="1">
                  <from>
                    <xdr:col>5</xdr:col>
                    <xdr:colOff>9525</xdr:colOff>
                    <xdr:row>40</xdr:row>
                    <xdr:rowOff>38100</xdr:rowOff>
                  </from>
                  <to>
                    <xdr:col>5</xdr:col>
                    <xdr:colOff>1133475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3" name="Drop Down 140">
              <controlPr defaultSize="0" autoLine="0" autoPict="0">
                <anchor moveWithCells="1">
                  <from>
                    <xdr:col>5</xdr:col>
                    <xdr:colOff>9525</xdr:colOff>
                    <xdr:row>41</xdr:row>
                    <xdr:rowOff>38100</xdr:rowOff>
                  </from>
                  <to>
                    <xdr:col>5</xdr:col>
                    <xdr:colOff>1133475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4" name="Drop Down 142">
              <controlPr defaultSize="0" autoLine="0" autoPict="0">
                <anchor moveWithCells="1">
                  <from>
                    <xdr:col>5</xdr:col>
                    <xdr:colOff>9525</xdr:colOff>
                    <xdr:row>49</xdr:row>
                    <xdr:rowOff>142875</xdr:rowOff>
                  </from>
                  <to>
                    <xdr:col>5</xdr:col>
                    <xdr:colOff>1133475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5" name="Drop Down 143">
              <controlPr defaultSize="0" autoLine="0" autoPict="0">
                <anchor moveWithCells="1">
                  <from>
                    <xdr:col>5</xdr:col>
                    <xdr:colOff>9525</xdr:colOff>
                    <xdr:row>50</xdr:row>
                    <xdr:rowOff>28575</xdr:rowOff>
                  </from>
                  <to>
                    <xdr:col>5</xdr:col>
                    <xdr:colOff>1133475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6" name="Drop Down 144">
              <controlPr defaultSize="0" autoLine="0" autoPict="0">
                <anchor moveWithCells="1">
                  <from>
                    <xdr:col>5</xdr:col>
                    <xdr:colOff>9525</xdr:colOff>
                    <xdr:row>52</xdr:row>
                    <xdr:rowOff>38100</xdr:rowOff>
                  </from>
                  <to>
                    <xdr:col>5</xdr:col>
                    <xdr:colOff>1133475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7" name="Drop Down 148">
              <controlPr defaultSize="0" autoLine="0" autoPict="0">
                <anchor moveWithCells="1">
                  <from>
                    <xdr:col>5</xdr:col>
                    <xdr:colOff>9525</xdr:colOff>
                    <xdr:row>54</xdr:row>
                    <xdr:rowOff>38100</xdr:rowOff>
                  </from>
                  <to>
                    <xdr:col>5</xdr:col>
                    <xdr:colOff>1133475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8" name="Drop Down 149">
              <controlPr defaultSize="0" autoLine="0" autoPict="0">
                <anchor moveWithCells="1">
                  <from>
                    <xdr:col>5</xdr:col>
                    <xdr:colOff>9525</xdr:colOff>
                    <xdr:row>55</xdr:row>
                    <xdr:rowOff>38100</xdr:rowOff>
                  </from>
                  <to>
                    <xdr:col>5</xdr:col>
                    <xdr:colOff>1133475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9" name="Drop Down 150">
              <controlPr defaultSize="0" autoLine="0" autoPict="0">
                <anchor moveWithCells="1">
                  <from>
                    <xdr:col>5</xdr:col>
                    <xdr:colOff>9525</xdr:colOff>
                    <xdr:row>56</xdr:row>
                    <xdr:rowOff>38100</xdr:rowOff>
                  </from>
                  <to>
                    <xdr:col>5</xdr:col>
                    <xdr:colOff>1133475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0" name="Drop Down 162">
              <controlPr defaultSize="0" autoLine="0" autoPict="0">
                <anchor moveWithCells="1">
                  <from>
                    <xdr:col>5</xdr:col>
                    <xdr:colOff>0</xdr:colOff>
                    <xdr:row>92</xdr:row>
                    <xdr:rowOff>238125</xdr:rowOff>
                  </from>
                  <to>
                    <xdr:col>5</xdr:col>
                    <xdr:colOff>1123950</xdr:colOff>
                    <xdr:row>92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1" name="Drop Down 163">
              <controlPr defaultSize="0" autoLine="0" autoPict="0">
                <anchor moveWithCells="1">
                  <from>
                    <xdr:col>5</xdr:col>
                    <xdr:colOff>9525</xdr:colOff>
                    <xdr:row>93</xdr:row>
                    <xdr:rowOff>28575</xdr:rowOff>
                  </from>
                  <to>
                    <xdr:col>5</xdr:col>
                    <xdr:colOff>1133475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2" name="Drop Down 164">
              <controlPr defaultSize="0" autoLine="0" autoPict="0">
                <anchor moveWithCells="1">
                  <from>
                    <xdr:col>5</xdr:col>
                    <xdr:colOff>9525</xdr:colOff>
                    <xdr:row>94</xdr:row>
                    <xdr:rowOff>28575</xdr:rowOff>
                  </from>
                  <to>
                    <xdr:col>5</xdr:col>
                    <xdr:colOff>1133475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3" name="Drop Down 165">
              <controlPr defaultSize="0" autoLine="0" autoPict="0">
                <anchor moveWithCells="1">
                  <from>
                    <xdr:col>5</xdr:col>
                    <xdr:colOff>9525</xdr:colOff>
                    <xdr:row>95</xdr:row>
                    <xdr:rowOff>123825</xdr:rowOff>
                  </from>
                  <to>
                    <xdr:col>5</xdr:col>
                    <xdr:colOff>1133475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4" name="Drop Down 170">
              <controlPr defaultSize="0" autoLine="0" autoPict="0">
                <anchor moveWithCells="1">
                  <from>
                    <xdr:col>5</xdr:col>
                    <xdr:colOff>0</xdr:colOff>
                    <xdr:row>98</xdr:row>
                    <xdr:rowOff>28575</xdr:rowOff>
                  </from>
                  <to>
                    <xdr:col>5</xdr:col>
                    <xdr:colOff>1123950</xdr:colOff>
                    <xdr:row>98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5" name="Drop Down 171">
              <controlPr defaultSize="0" autoLine="0" autoPict="0">
                <anchor moveWithCells="1">
                  <from>
                    <xdr:col>5</xdr:col>
                    <xdr:colOff>0</xdr:colOff>
                    <xdr:row>99</xdr:row>
                    <xdr:rowOff>28575</xdr:rowOff>
                  </from>
                  <to>
                    <xdr:col>5</xdr:col>
                    <xdr:colOff>1123950</xdr:colOff>
                    <xdr:row>99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6" name="Drop Down 191">
              <controlPr defaultSize="0" autoLine="0" autoPict="0">
                <anchor moveWithCells="1">
                  <from>
                    <xdr:col>5</xdr:col>
                    <xdr:colOff>9525</xdr:colOff>
                    <xdr:row>187</xdr:row>
                    <xdr:rowOff>142875</xdr:rowOff>
                  </from>
                  <to>
                    <xdr:col>5</xdr:col>
                    <xdr:colOff>1133475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7" name="Drop Down 192">
              <controlPr defaultSize="0" autoLine="0" autoPict="0">
                <anchor moveWithCells="1">
                  <from>
                    <xdr:col>5</xdr:col>
                    <xdr:colOff>9525</xdr:colOff>
                    <xdr:row>188</xdr:row>
                    <xdr:rowOff>28575</xdr:rowOff>
                  </from>
                  <to>
                    <xdr:col>5</xdr:col>
                    <xdr:colOff>1133475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8" name="Drop Down 193">
              <controlPr defaultSize="0" autoLine="0" autoPict="0">
                <anchor moveWithCells="1">
                  <from>
                    <xdr:col>5</xdr:col>
                    <xdr:colOff>9525</xdr:colOff>
                    <xdr:row>189</xdr:row>
                    <xdr:rowOff>152400</xdr:rowOff>
                  </from>
                  <to>
                    <xdr:col>5</xdr:col>
                    <xdr:colOff>1133475</xdr:colOff>
                    <xdr:row>189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9" name="Drop Down 195">
              <controlPr defaultSize="0" autoLine="0" autoPict="0">
                <anchor moveWithCells="1">
                  <from>
                    <xdr:col>5</xdr:col>
                    <xdr:colOff>9525</xdr:colOff>
                    <xdr:row>76</xdr:row>
                    <xdr:rowOff>38100</xdr:rowOff>
                  </from>
                  <to>
                    <xdr:col>5</xdr:col>
                    <xdr:colOff>1123950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0" name="Drop Down 199">
              <controlPr defaultSize="0" autoLine="0" autoPict="0">
                <anchor moveWithCells="1">
                  <from>
                    <xdr:col>5</xdr:col>
                    <xdr:colOff>9525</xdr:colOff>
                    <xdr:row>61</xdr:row>
                    <xdr:rowOff>28575</xdr:rowOff>
                  </from>
                  <to>
                    <xdr:col>5</xdr:col>
                    <xdr:colOff>1123950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71" name="Drop Down 200">
              <controlPr defaultSize="0" autoLine="0" autoPict="0">
                <anchor moveWithCells="1">
                  <from>
                    <xdr:col>5</xdr:col>
                    <xdr:colOff>9525</xdr:colOff>
                    <xdr:row>62</xdr:row>
                    <xdr:rowOff>28575</xdr:rowOff>
                  </from>
                  <to>
                    <xdr:col>5</xdr:col>
                    <xdr:colOff>1123950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2" name="Drop Down 201">
              <controlPr defaultSize="0" autoLine="0" autoPict="0">
                <anchor moveWithCells="1">
                  <from>
                    <xdr:col>5</xdr:col>
                    <xdr:colOff>0</xdr:colOff>
                    <xdr:row>63</xdr:row>
                    <xdr:rowOff>28575</xdr:rowOff>
                  </from>
                  <to>
                    <xdr:col>5</xdr:col>
                    <xdr:colOff>1123950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73" name="Drop Down 202">
              <controlPr defaultSize="0" autoLine="0" autoPict="0">
                <anchor moveWithCells="1">
                  <from>
                    <xdr:col>5</xdr:col>
                    <xdr:colOff>0</xdr:colOff>
                    <xdr:row>64</xdr:row>
                    <xdr:rowOff>38100</xdr:rowOff>
                  </from>
                  <to>
                    <xdr:col>5</xdr:col>
                    <xdr:colOff>1123950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74" name="Drop Down 203">
              <controlPr defaultSize="0" autoLine="0" autoPict="0">
                <anchor moveWithCells="1">
                  <from>
                    <xdr:col>5</xdr:col>
                    <xdr:colOff>9525</xdr:colOff>
                    <xdr:row>87</xdr:row>
                    <xdr:rowOff>28575</xdr:rowOff>
                  </from>
                  <to>
                    <xdr:col>5</xdr:col>
                    <xdr:colOff>1133475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5" name="Drop Down 211">
              <controlPr defaultSize="0" autoLine="0" autoPict="0">
                <anchor moveWithCells="1">
                  <from>
                    <xdr:col>5</xdr:col>
                    <xdr:colOff>9525</xdr:colOff>
                    <xdr:row>103</xdr:row>
                    <xdr:rowOff>142875</xdr:rowOff>
                  </from>
                  <to>
                    <xdr:col>5</xdr:col>
                    <xdr:colOff>1133475</xdr:colOff>
                    <xdr:row>104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6" name="Drop Down 212">
              <controlPr defaultSize="0" autoLine="0" autoPict="0">
                <anchor moveWithCells="1">
                  <from>
                    <xdr:col>5</xdr:col>
                    <xdr:colOff>9525</xdr:colOff>
                    <xdr:row>104</xdr:row>
                    <xdr:rowOff>28575</xdr:rowOff>
                  </from>
                  <to>
                    <xdr:col>5</xdr:col>
                    <xdr:colOff>1133475</xdr:colOff>
                    <xdr:row>104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7" name="Drop Down 213">
              <controlPr defaultSize="0" autoLine="0" autoPict="0">
                <anchor moveWithCells="1">
                  <from>
                    <xdr:col>5</xdr:col>
                    <xdr:colOff>9525</xdr:colOff>
                    <xdr:row>105</xdr:row>
                    <xdr:rowOff>38100</xdr:rowOff>
                  </from>
                  <to>
                    <xdr:col>5</xdr:col>
                    <xdr:colOff>1133475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8" name="Drop Down 214">
              <controlPr defaultSize="0" autoLine="0" autoPict="0">
                <anchor moveWithCells="1">
                  <from>
                    <xdr:col>5</xdr:col>
                    <xdr:colOff>9525</xdr:colOff>
                    <xdr:row>106</xdr:row>
                    <xdr:rowOff>47625</xdr:rowOff>
                  </from>
                  <to>
                    <xdr:col>5</xdr:col>
                    <xdr:colOff>1133475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9" name="Drop Down 215">
              <controlPr defaultSize="0" autoLine="0" autoPict="0">
                <anchor moveWithCells="1">
                  <from>
                    <xdr:col>5</xdr:col>
                    <xdr:colOff>9525</xdr:colOff>
                    <xdr:row>107</xdr:row>
                    <xdr:rowOff>142875</xdr:rowOff>
                  </from>
                  <to>
                    <xdr:col>5</xdr:col>
                    <xdr:colOff>1133475</xdr:colOff>
                    <xdr:row>107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0" name="Drop Down 216">
              <controlPr defaultSize="0" autoLine="0" autoPict="0">
                <anchor moveWithCells="1">
                  <from>
                    <xdr:col>5</xdr:col>
                    <xdr:colOff>9525</xdr:colOff>
                    <xdr:row>110</xdr:row>
                    <xdr:rowOff>123825</xdr:rowOff>
                  </from>
                  <to>
                    <xdr:col>5</xdr:col>
                    <xdr:colOff>1133475</xdr:colOff>
                    <xdr:row>110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81" name="Drop Down 217">
              <controlPr defaultSize="0" autoLine="0" autoPict="0">
                <anchor moveWithCells="1">
                  <from>
                    <xdr:col>5</xdr:col>
                    <xdr:colOff>9525</xdr:colOff>
                    <xdr:row>111</xdr:row>
                    <xdr:rowOff>123825</xdr:rowOff>
                  </from>
                  <to>
                    <xdr:col>5</xdr:col>
                    <xdr:colOff>1133475</xdr:colOff>
                    <xdr:row>112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2" name="Drop Down 218">
              <controlPr defaultSize="0" autoLine="0" autoPict="0">
                <anchor moveWithCells="1">
                  <from>
                    <xdr:col>5</xdr:col>
                    <xdr:colOff>9525</xdr:colOff>
                    <xdr:row>112</xdr:row>
                    <xdr:rowOff>619125</xdr:rowOff>
                  </from>
                  <to>
                    <xdr:col>5</xdr:col>
                    <xdr:colOff>1133475</xdr:colOff>
                    <xdr:row>112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3" name="Drop Down 219">
              <controlPr defaultSize="0" autoLine="0" autoPict="0">
                <anchor moveWithCells="1">
                  <from>
                    <xdr:col>5</xdr:col>
                    <xdr:colOff>9525</xdr:colOff>
                    <xdr:row>113</xdr:row>
                    <xdr:rowOff>38100</xdr:rowOff>
                  </from>
                  <to>
                    <xdr:col>5</xdr:col>
                    <xdr:colOff>1133475</xdr:colOff>
                    <xdr:row>113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4" name="Drop Down 220">
              <controlPr defaultSize="0" autoLine="0" autoPict="0">
                <anchor moveWithCells="1">
                  <from>
                    <xdr:col>5</xdr:col>
                    <xdr:colOff>9525</xdr:colOff>
                    <xdr:row>114</xdr:row>
                    <xdr:rowOff>238125</xdr:rowOff>
                  </from>
                  <to>
                    <xdr:col>5</xdr:col>
                    <xdr:colOff>1133475</xdr:colOff>
                    <xdr:row>114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85" name="Drop Down 221">
              <controlPr defaultSize="0" autoLine="0" autoPict="0">
                <anchor moveWithCells="1">
                  <from>
                    <xdr:col>5</xdr:col>
                    <xdr:colOff>9525</xdr:colOff>
                    <xdr:row>115</xdr:row>
                    <xdr:rowOff>142875</xdr:rowOff>
                  </from>
                  <to>
                    <xdr:col>5</xdr:col>
                    <xdr:colOff>1133475</xdr:colOff>
                    <xdr:row>115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86" name="Drop Down 222">
              <controlPr defaultSize="0" autoLine="0" autoPict="0">
                <anchor moveWithCells="1">
                  <from>
                    <xdr:col>5</xdr:col>
                    <xdr:colOff>9525</xdr:colOff>
                    <xdr:row>116</xdr:row>
                    <xdr:rowOff>123825</xdr:rowOff>
                  </from>
                  <to>
                    <xdr:col>5</xdr:col>
                    <xdr:colOff>1133475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7" name="Drop Down 223">
              <controlPr defaultSize="0" autoLine="0" autoPict="0">
                <anchor moveWithCells="1">
                  <from>
                    <xdr:col>5</xdr:col>
                    <xdr:colOff>9525</xdr:colOff>
                    <xdr:row>128</xdr:row>
                    <xdr:rowOff>38100</xdr:rowOff>
                  </from>
                  <to>
                    <xdr:col>5</xdr:col>
                    <xdr:colOff>1133475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8" name="Drop Down 224">
              <controlPr defaultSize="0" autoLine="0" autoPict="0">
                <anchor moveWithCells="1">
                  <from>
                    <xdr:col>5</xdr:col>
                    <xdr:colOff>9525</xdr:colOff>
                    <xdr:row>129</xdr:row>
                    <xdr:rowOff>28575</xdr:rowOff>
                  </from>
                  <to>
                    <xdr:col>5</xdr:col>
                    <xdr:colOff>1133475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9" name="Drop Down 225">
              <controlPr defaultSize="0" autoLine="0" autoPict="0">
                <anchor moveWithCells="1">
                  <from>
                    <xdr:col>5</xdr:col>
                    <xdr:colOff>9525</xdr:colOff>
                    <xdr:row>130</xdr:row>
                    <xdr:rowOff>38100</xdr:rowOff>
                  </from>
                  <to>
                    <xdr:col>5</xdr:col>
                    <xdr:colOff>1133475</xdr:colOff>
                    <xdr:row>130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0" name="Drop Down 231">
              <controlPr defaultSize="0" autoLine="0" autoPict="0">
                <anchor moveWithCells="1">
                  <from>
                    <xdr:col>5</xdr:col>
                    <xdr:colOff>9525</xdr:colOff>
                    <xdr:row>190</xdr:row>
                    <xdr:rowOff>28575</xdr:rowOff>
                  </from>
                  <to>
                    <xdr:col>5</xdr:col>
                    <xdr:colOff>1133475</xdr:colOff>
                    <xdr:row>190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1" name="Drop Down 232">
              <controlPr defaultSize="0" autoLine="0" autoPict="0">
                <anchor moveWithCells="1">
                  <from>
                    <xdr:col>5</xdr:col>
                    <xdr:colOff>9525</xdr:colOff>
                    <xdr:row>191</xdr:row>
                    <xdr:rowOff>38100</xdr:rowOff>
                  </from>
                  <to>
                    <xdr:col>5</xdr:col>
                    <xdr:colOff>1133475</xdr:colOff>
                    <xdr:row>191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2" name="Drop Down 233">
              <controlPr defaultSize="0" autoLine="0" autoPict="0">
                <anchor moveWithCells="1">
                  <from>
                    <xdr:col>5</xdr:col>
                    <xdr:colOff>9525</xdr:colOff>
                    <xdr:row>192</xdr:row>
                    <xdr:rowOff>28575</xdr:rowOff>
                  </from>
                  <to>
                    <xdr:col>5</xdr:col>
                    <xdr:colOff>1133475</xdr:colOff>
                    <xdr:row>192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3" name="Drop Down 234">
              <controlPr defaultSize="0" autoLine="0" autoPict="0">
                <anchor moveWithCells="1">
                  <from>
                    <xdr:col>5</xdr:col>
                    <xdr:colOff>9525</xdr:colOff>
                    <xdr:row>201</xdr:row>
                    <xdr:rowOff>28575</xdr:rowOff>
                  </from>
                  <to>
                    <xdr:col>5</xdr:col>
                    <xdr:colOff>1133475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94" name="Drop Down 235">
              <controlPr defaultSize="0" autoLine="0" autoPict="0">
                <anchor moveWithCells="1">
                  <from>
                    <xdr:col>5</xdr:col>
                    <xdr:colOff>9525</xdr:colOff>
                    <xdr:row>202</xdr:row>
                    <xdr:rowOff>28575</xdr:rowOff>
                  </from>
                  <to>
                    <xdr:col>5</xdr:col>
                    <xdr:colOff>1133475</xdr:colOff>
                    <xdr:row>202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5" name="Drop Down 122">
              <controlPr defaultSize="0" autoLine="0" autoPict="0">
                <anchor moveWithCells="1">
                  <from>
                    <xdr:col>5</xdr:col>
                    <xdr:colOff>9525</xdr:colOff>
                    <xdr:row>15</xdr:row>
                    <xdr:rowOff>142875</xdr:rowOff>
                  </from>
                  <to>
                    <xdr:col>5</xdr:col>
                    <xdr:colOff>1133475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6" name="Drop Down 123">
              <controlPr defaultSize="0" autoLine="0" autoPict="0">
                <anchor moveWithCells="1">
                  <from>
                    <xdr:col>5</xdr:col>
                    <xdr:colOff>9525</xdr:colOff>
                    <xdr:row>16</xdr:row>
                    <xdr:rowOff>123825</xdr:rowOff>
                  </from>
                  <to>
                    <xdr:col>5</xdr:col>
                    <xdr:colOff>1133475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7" name="Drop Down 124">
              <controlPr defaultSize="0" autoLine="0" autoPict="0">
                <anchor moveWithCells="1">
                  <from>
                    <xdr:col>5</xdr:col>
                    <xdr:colOff>0</xdr:colOff>
                    <xdr:row>21</xdr:row>
                    <xdr:rowOff>28575</xdr:rowOff>
                  </from>
                  <to>
                    <xdr:col>5</xdr:col>
                    <xdr:colOff>1123950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8" name="Drop Down 125">
              <controlPr defaultSize="0" autoLine="0" autoPict="0">
                <anchor moveWithCells="1">
                  <from>
                    <xdr:col>5</xdr:col>
                    <xdr:colOff>0</xdr:colOff>
                    <xdr:row>22</xdr:row>
                    <xdr:rowOff>38100</xdr:rowOff>
                  </from>
                  <to>
                    <xdr:col>5</xdr:col>
                    <xdr:colOff>1123950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9" name="Drop Down 126">
              <controlPr defaultSize="0" autoLine="0" autoPict="0">
                <anchor moveWithCells="1">
                  <from>
                    <xdr:col>5</xdr:col>
                    <xdr:colOff>0</xdr:colOff>
                    <xdr:row>23</xdr:row>
                    <xdr:rowOff>28575</xdr:rowOff>
                  </from>
                  <to>
                    <xdr:col>5</xdr:col>
                    <xdr:colOff>1123950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0" name="Drop Down 127">
              <controlPr defaultSize="0" autoLine="0" autoPict="0">
                <anchor moveWithCells="1">
                  <from>
                    <xdr:col>5</xdr:col>
                    <xdr:colOff>0</xdr:colOff>
                    <xdr:row>24</xdr:row>
                    <xdr:rowOff>38100</xdr:rowOff>
                  </from>
                  <to>
                    <xdr:col>5</xdr:col>
                    <xdr:colOff>1123950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1" name="Drop Down 128">
              <controlPr defaultSize="0" autoLine="0" autoPict="0">
                <anchor moveWithCells="1">
                  <from>
                    <xdr:col>5</xdr:col>
                    <xdr:colOff>9525</xdr:colOff>
                    <xdr:row>25</xdr:row>
                    <xdr:rowOff>38100</xdr:rowOff>
                  </from>
                  <to>
                    <xdr:col>5</xdr:col>
                    <xdr:colOff>1133475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2" name="Drop Down 129">
              <controlPr defaultSize="0" autoLine="0" autoPict="0">
                <anchor moveWithCells="1">
                  <from>
                    <xdr:col>5</xdr:col>
                    <xdr:colOff>0</xdr:colOff>
                    <xdr:row>26</xdr:row>
                    <xdr:rowOff>38100</xdr:rowOff>
                  </from>
                  <to>
                    <xdr:col>5</xdr:col>
                    <xdr:colOff>1123950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3" name="Drop Down 209">
              <controlPr defaultSize="0" autoLine="0" autoPict="0">
                <anchor moveWithCells="1">
                  <from>
                    <xdr:col>3</xdr:col>
                    <xdr:colOff>28575</xdr:colOff>
                    <xdr:row>6</xdr:row>
                    <xdr:rowOff>9525</xdr:rowOff>
                  </from>
                  <to>
                    <xdr:col>4</xdr:col>
                    <xdr:colOff>533400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4" name="Drop Down 236">
              <controlPr defaultSize="0" autoLine="0" autoPict="0">
                <anchor moveWithCells="1">
                  <from>
                    <xdr:col>5</xdr:col>
                    <xdr:colOff>0</xdr:colOff>
                    <xdr:row>27</xdr:row>
                    <xdr:rowOff>238125</xdr:rowOff>
                  </from>
                  <to>
                    <xdr:col>5</xdr:col>
                    <xdr:colOff>1123950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05" name="Drop Down 237">
              <controlPr defaultSize="0" autoLine="0" autoPict="0">
                <anchor moveWithCells="1">
                  <from>
                    <xdr:col>5</xdr:col>
                    <xdr:colOff>0</xdr:colOff>
                    <xdr:row>28</xdr:row>
                    <xdr:rowOff>38100</xdr:rowOff>
                  </from>
                  <to>
                    <xdr:col>5</xdr:col>
                    <xdr:colOff>1123950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6" name="Drop Down 238">
              <controlPr defaultSize="0" autoLine="0" autoPict="0">
                <anchor moveWithCells="1">
                  <from>
                    <xdr:col>5</xdr:col>
                    <xdr:colOff>9525</xdr:colOff>
                    <xdr:row>35</xdr:row>
                    <xdr:rowOff>28575</xdr:rowOff>
                  </from>
                  <to>
                    <xdr:col>5</xdr:col>
                    <xdr:colOff>1133475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07" name="Drop Down 239">
              <controlPr defaultSize="0" autoLine="0" autoPict="0">
                <anchor mov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5</xdr:col>
                    <xdr:colOff>1133475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08" name="Drop Down 242">
              <controlPr defaultSize="0" autoLine="0" autoPict="0">
                <anchor moveWithCells="1">
                  <from>
                    <xdr:col>5</xdr:col>
                    <xdr:colOff>9525</xdr:colOff>
                    <xdr:row>119</xdr:row>
                    <xdr:rowOff>38100</xdr:rowOff>
                  </from>
                  <to>
                    <xdr:col>5</xdr:col>
                    <xdr:colOff>1133475</xdr:colOff>
                    <xdr:row>119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09" name="Drop Down 243">
              <controlPr defaultSize="0" autoLine="0" autoPict="0">
                <anchor moveWithCells="1">
                  <from>
                    <xdr:col>5</xdr:col>
                    <xdr:colOff>9525</xdr:colOff>
                    <xdr:row>120</xdr:row>
                    <xdr:rowOff>38100</xdr:rowOff>
                  </from>
                  <to>
                    <xdr:col>5</xdr:col>
                    <xdr:colOff>1133475</xdr:colOff>
                    <xdr:row>120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10" name="Drop Down 244">
              <controlPr defaultSize="0" autoLine="0" autoPict="0">
                <anchor moveWithCells="1">
                  <from>
                    <xdr:col>5</xdr:col>
                    <xdr:colOff>9525</xdr:colOff>
                    <xdr:row>121</xdr:row>
                    <xdr:rowOff>47625</xdr:rowOff>
                  </from>
                  <to>
                    <xdr:col>5</xdr:col>
                    <xdr:colOff>1133475</xdr:colOff>
                    <xdr:row>121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11" name="Drop Down 245">
              <controlPr defaultSize="0" autoLine="0" autoPict="0">
                <anchor moveWithCells="1">
                  <from>
                    <xdr:col>5</xdr:col>
                    <xdr:colOff>9525</xdr:colOff>
                    <xdr:row>122</xdr:row>
                    <xdr:rowOff>28575</xdr:rowOff>
                  </from>
                  <to>
                    <xdr:col>5</xdr:col>
                    <xdr:colOff>1133475</xdr:colOff>
                    <xdr:row>122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12" name="Drop Down 246">
              <controlPr defaultSize="0" autoLine="0" autoPict="0">
                <anchor moveWithCells="1">
                  <from>
                    <xdr:col>5</xdr:col>
                    <xdr:colOff>9525</xdr:colOff>
                    <xdr:row>123</xdr:row>
                    <xdr:rowOff>38100</xdr:rowOff>
                  </from>
                  <to>
                    <xdr:col>5</xdr:col>
                    <xdr:colOff>1133475</xdr:colOff>
                    <xdr:row>123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13" name="Drop Down 247">
              <controlPr defaultSize="0" autoLine="0" autoPict="0">
                <anchor moveWithCells="1">
                  <from>
                    <xdr:col>5</xdr:col>
                    <xdr:colOff>9525</xdr:colOff>
                    <xdr:row>124</xdr:row>
                    <xdr:rowOff>28575</xdr:rowOff>
                  </from>
                  <to>
                    <xdr:col>5</xdr:col>
                    <xdr:colOff>1133475</xdr:colOff>
                    <xdr:row>124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14" name="Drop Down 248">
              <controlPr defaultSize="0" autoLine="0" autoPict="0">
                <anchor moveWithCells="1">
                  <from>
                    <xdr:col>5</xdr:col>
                    <xdr:colOff>9525</xdr:colOff>
                    <xdr:row>141</xdr:row>
                    <xdr:rowOff>38100</xdr:rowOff>
                  </from>
                  <to>
                    <xdr:col>5</xdr:col>
                    <xdr:colOff>1133475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5" name="Drop Down 249">
              <controlPr defaultSize="0" autoLine="0" autoPict="0">
                <anchor moveWithCells="1">
                  <from>
                    <xdr:col>5</xdr:col>
                    <xdr:colOff>9525</xdr:colOff>
                    <xdr:row>142</xdr:row>
                    <xdr:rowOff>28575</xdr:rowOff>
                  </from>
                  <to>
                    <xdr:col>5</xdr:col>
                    <xdr:colOff>1133475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16" name="Drop Down 252">
              <controlPr defaultSize="0" autoLine="0" autoPict="0">
                <anchor moveWithCells="1">
                  <from>
                    <xdr:col>5</xdr:col>
                    <xdr:colOff>9525</xdr:colOff>
                    <xdr:row>161</xdr:row>
                    <xdr:rowOff>123825</xdr:rowOff>
                  </from>
                  <to>
                    <xdr:col>5</xdr:col>
                    <xdr:colOff>1133475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17" name="Drop Down 253">
              <controlPr defaultSize="0" autoLine="0" autoPict="0">
                <anchor moveWithCells="1">
                  <from>
                    <xdr:col>5</xdr:col>
                    <xdr:colOff>9525</xdr:colOff>
                    <xdr:row>162</xdr:row>
                    <xdr:rowOff>28575</xdr:rowOff>
                  </from>
                  <to>
                    <xdr:col>5</xdr:col>
                    <xdr:colOff>1133475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18" name="Drop Down 254">
              <controlPr defaultSize="0" autoLine="0" autoPict="0">
                <anchor moveWithCells="1">
                  <from>
                    <xdr:col>5</xdr:col>
                    <xdr:colOff>9525</xdr:colOff>
                    <xdr:row>163</xdr:row>
                    <xdr:rowOff>342900</xdr:rowOff>
                  </from>
                  <to>
                    <xdr:col>5</xdr:col>
                    <xdr:colOff>1133475</xdr:colOff>
                    <xdr:row>163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19" name="Drop Down 255">
              <controlPr defaultSize="0" autoLine="0" autoPict="0">
                <anchor moveWithCells="1">
                  <from>
                    <xdr:col>5</xdr:col>
                    <xdr:colOff>9525</xdr:colOff>
                    <xdr:row>165</xdr:row>
                    <xdr:rowOff>28575</xdr:rowOff>
                  </from>
                  <to>
                    <xdr:col>5</xdr:col>
                    <xdr:colOff>1133475</xdr:colOff>
                    <xdr:row>165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20" name="Drop Down 256">
              <controlPr defaultSize="0" autoLine="0" autoPict="0">
                <anchor moveWithCells="1">
                  <from>
                    <xdr:col>5</xdr:col>
                    <xdr:colOff>9525</xdr:colOff>
                    <xdr:row>166</xdr:row>
                    <xdr:rowOff>200025</xdr:rowOff>
                  </from>
                  <to>
                    <xdr:col>5</xdr:col>
                    <xdr:colOff>1133475</xdr:colOff>
                    <xdr:row>166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21" name="Drop Down 257">
              <controlPr defaultSize="0" autoLine="0" autoPict="0">
                <anchor moveWithCells="1">
                  <from>
                    <xdr:col>5</xdr:col>
                    <xdr:colOff>9525</xdr:colOff>
                    <xdr:row>167</xdr:row>
                    <xdr:rowOff>28575</xdr:rowOff>
                  </from>
                  <to>
                    <xdr:col>5</xdr:col>
                    <xdr:colOff>1133475</xdr:colOff>
                    <xdr:row>167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22" name="Drop Down 258">
              <controlPr defaultSize="0" autoLine="0" autoPict="0">
                <anchor moveWithCells="1">
                  <from>
                    <xdr:col>5</xdr:col>
                    <xdr:colOff>9525</xdr:colOff>
                    <xdr:row>168</xdr:row>
                    <xdr:rowOff>28575</xdr:rowOff>
                  </from>
                  <to>
                    <xdr:col>5</xdr:col>
                    <xdr:colOff>1133475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23" name="Drop Down 259">
              <controlPr defaultSize="0" autoLine="0" autoPict="0">
                <anchor moveWithCells="1">
                  <from>
                    <xdr:col>5</xdr:col>
                    <xdr:colOff>9525</xdr:colOff>
                    <xdr:row>169</xdr:row>
                    <xdr:rowOff>228600</xdr:rowOff>
                  </from>
                  <to>
                    <xdr:col>5</xdr:col>
                    <xdr:colOff>1133475</xdr:colOff>
                    <xdr:row>169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24" name="Drop Down 260">
              <controlPr defaultSize="0" autoLine="0" autoPict="0">
                <anchor moveWithCells="1">
                  <from>
                    <xdr:col>5</xdr:col>
                    <xdr:colOff>9525</xdr:colOff>
                    <xdr:row>172</xdr:row>
                    <xdr:rowOff>342900</xdr:rowOff>
                  </from>
                  <to>
                    <xdr:col>5</xdr:col>
                    <xdr:colOff>1133475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25" name="Drop Down 261">
              <controlPr defaultSize="0" autoLine="0" autoPict="0">
                <anchor moveWithCells="1">
                  <from>
                    <xdr:col>5</xdr:col>
                    <xdr:colOff>9525</xdr:colOff>
                    <xdr:row>180</xdr:row>
                    <xdr:rowOff>180975</xdr:rowOff>
                  </from>
                  <to>
                    <xdr:col>5</xdr:col>
                    <xdr:colOff>1123950</xdr:colOff>
                    <xdr:row>180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26" name="Drop Down 262">
              <controlPr defaultSize="0" autoLine="0" autoPict="0">
                <anchor moveWithCells="1">
                  <from>
                    <xdr:col>5</xdr:col>
                    <xdr:colOff>9525</xdr:colOff>
                    <xdr:row>181</xdr:row>
                    <xdr:rowOff>295275</xdr:rowOff>
                  </from>
                  <to>
                    <xdr:col>5</xdr:col>
                    <xdr:colOff>1123950</xdr:colOff>
                    <xdr:row>181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27" name="Drop Down 263">
              <controlPr defaultSize="0" autoLine="0" autoPict="0">
                <anchor moveWithCells="1">
                  <from>
                    <xdr:col>5</xdr:col>
                    <xdr:colOff>9525</xdr:colOff>
                    <xdr:row>203</xdr:row>
                    <xdr:rowOff>28575</xdr:rowOff>
                  </from>
                  <to>
                    <xdr:col>5</xdr:col>
                    <xdr:colOff>1133475</xdr:colOff>
                    <xdr:row>203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28" name="Drop Down 264">
              <controlPr defaultSize="0" autoLine="0" autoPict="0">
                <anchor moveWithCells="1">
                  <from>
                    <xdr:col>5</xdr:col>
                    <xdr:colOff>9525</xdr:colOff>
                    <xdr:row>204</xdr:row>
                    <xdr:rowOff>28575</xdr:rowOff>
                  </from>
                  <to>
                    <xdr:col>5</xdr:col>
                    <xdr:colOff>1133475</xdr:colOff>
                    <xdr:row>204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29" name="Drop Down 265">
              <controlPr defaultSize="0" autoLine="0" autoPict="0">
                <anchor moveWithCells="1">
                  <from>
                    <xdr:col>5</xdr:col>
                    <xdr:colOff>9525</xdr:colOff>
                    <xdr:row>205</xdr:row>
                    <xdr:rowOff>28575</xdr:rowOff>
                  </from>
                  <to>
                    <xdr:col>5</xdr:col>
                    <xdr:colOff>1133475</xdr:colOff>
                    <xdr:row>205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30" name="Drop Down 266">
              <controlPr defaultSize="0" autoLine="0" autoPict="0">
                <anchor moveWithCells="1">
                  <from>
                    <xdr:col>5</xdr:col>
                    <xdr:colOff>9525</xdr:colOff>
                    <xdr:row>206</xdr:row>
                    <xdr:rowOff>228600</xdr:rowOff>
                  </from>
                  <to>
                    <xdr:col>5</xdr:col>
                    <xdr:colOff>1133475</xdr:colOff>
                    <xdr:row>206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31" name="Drop Down 267">
              <controlPr defaultSize="0" autoLine="0" autoPict="0">
                <anchor moveWithCells="1">
                  <from>
                    <xdr:col>5</xdr:col>
                    <xdr:colOff>9525</xdr:colOff>
                    <xdr:row>193</xdr:row>
                    <xdr:rowOff>28575</xdr:rowOff>
                  </from>
                  <to>
                    <xdr:col>5</xdr:col>
                    <xdr:colOff>1133475</xdr:colOff>
                    <xdr:row>193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2" name="Drop Down 268">
              <controlPr defaultSize="0" autoLine="0" autoPict="0">
                <anchor moveWithCells="1">
                  <from>
                    <xdr:col>5</xdr:col>
                    <xdr:colOff>9525</xdr:colOff>
                    <xdr:row>194</xdr:row>
                    <xdr:rowOff>142875</xdr:rowOff>
                  </from>
                  <to>
                    <xdr:col>5</xdr:col>
                    <xdr:colOff>1133475</xdr:colOff>
                    <xdr:row>194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33" name="Drop Down 269">
              <controlPr defaultSize="0" autoLine="0" autoPict="0">
                <anchor moveWithCells="1">
                  <from>
                    <xdr:col>5</xdr:col>
                    <xdr:colOff>9525</xdr:colOff>
                    <xdr:row>195</xdr:row>
                    <xdr:rowOff>28575</xdr:rowOff>
                  </from>
                  <to>
                    <xdr:col>5</xdr:col>
                    <xdr:colOff>1133475</xdr:colOff>
                    <xdr:row>195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34" name="Drop Down 270">
              <controlPr defaultSize="0" autoLine="0" autoPict="0">
                <anchor moveWithCells="1">
                  <from>
                    <xdr:col>5</xdr:col>
                    <xdr:colOff>9525</xdr:colOff>
                    <xdr:row>196</xdr:row>
                    <xdr:rowOff>28575</xdr:rowOff>
                  </from>
                  <to>
                    <xdr:col>5</xdr:col>
                    <xdr:colOff>1133475</xdr:colOff>
                    <xdr:row>196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35" name="Drop Down 271">
              <controlPr defaultSize="0" autoLine="0" autoPict="0">
                <anchor moveWithCells="1">
                  <from>
                    <xdr:col>5</xdr:col>
                    <xdr:colOff>9525</xdr:colOff>
                    <xdr:row>197</xdr:row>
                    <xdr:rowOff>104775</xdr:rowOff>
                  </from>
                  <to>
                    <xdr:col>5</xdr:col>
                    <xdr:colOff>1133475</xdr:colOff>
                    <xdr:row>198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36" name="Drop Down 272">
              <controlPr defaultSize="0" autoLine="0" autoPict="0">
                <anchor moveWithCells="1">
                  <from>
                    <xdr:col>5</xdr:col>
                    <xdr:colOff>9525</xdr:colOff>
                    <xdr:row>198</xdr:row>
                    <xdr:rowOff>28575</xdr:rowOff>
                  </from>
                  <to>
                    <xdr:col>5</xdr:col>
                    <xdr:colOff>1133475</xdr:colOff>
                    <xdr:row>198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37" name="Drop Down 273">
              <controlPr defaultSize="0" autoLine="0" autoPict="0">
                <anchor moveWithCells="1">
                  <from>
                    <xdr:col>5</xdr:col>
                    <xdr:colOff>9525</xdr:colOff>
                    <xdr:row>199</xdr:row>
                    <xdr:rowOff>28575</xdr:rowOff>
                  </from>
                  <to>
                    <xdr:col>5</xdr:col>
                    <xdr:colOff>1133475</xdr:colOff>
                    <xdr:row>199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38" name="Drop Down 275">
              <controlPr defaultSize="0" autoLine="0" autoPict="0">
                <anchor moveWithCells="1">
                  <from>
                    <xdr:col>5</xdr:col>
                    <xdr:colOff>9525</xdr:colOff>
                    <xdr:row>164</xdr:row>
                    <xdr:rowOff>342900</xdr:rowOff>
                  </from>
                  <to>
                    <xdr:col>5</xdr:col>
                    <xdr:colOff>1133475</xdr:colOff>
                    <xdr:row>164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workbookViewId="0"/>
  </sheetViews>
  <sheetFormatPr defaultColWidth="8.710937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Matriz de Fiscalização</vt:lpstr>
      <vt:lpstr>Plan2</vt:lpstr>
      <vt:lpstr>'Matriz de Fiscalização'!Area_de_impressao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Aldrin W.M. Taborda</dc:creator>
  <cp:lastModifiedBy>Francine Carniel Trevisan</cp:lastModifiedBy>
  <cp:lastPrinted>2018-04-02T15:46:52Z</cp:lastPrinted>
  <dcterms:created xsi:type="dcterms:W3CDTF">2017-01-06T14:37:46Z</dcterms:created>
  <dcterms:modified xsi:type="dcterms:W3CDTF">2019-06-03T14:19:09Z</dcterms:modified>
</cp:coreProperties>
</file>